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<sst xmlns="http://schemas.openxmlformats.org/spreadsheetml/2006/main" count="253" uniqueCount="154">
  <si>
    <t>附件1</t>
  </si>
  <si>
    <t>2023年中央财政奖补资金农村厕所革命整村推进
分配计划表</t>
  </si>
  <si>
    <t>单位：万元</t>
  </si>
  <si>
    <r>
      <rPr>
        <b/>
        <sz val="14"/>
        <rFont val="宋体"/>
        <charset val="134"/>
      </rPr>
      <t>地区名称</t>
    </r>
  </si>
  <si>
    <t>奖补资金合计</t>
  </si>
  <si>
    <t>户厕改造奖补</t>
  </si>
  <si>
    <t>农村厕所革命示范项目</t>
  </si>
  <si>
    <t>数量（户）</t>
  </si>
  <si>
    <t>补助资金</t>
  </si>
  <si>
    <t>数量（个）</t>
  </si>
  <si>
    <t>最低受益户数</t>
  </si>
  <si>
    <r>
      <rPr>
        <b/>
        <sz val="14"/>
        <rFont val="宋体"/>
        <charset val="134"/>
      </rPr>
      <t>补助资金</t>
    </r>
  </si>
  <si>
    <r>
      <rPr>
        <b/>
        <sz val="14"/>
        <rFont val="宋体"/>
        <charset val="134"/>
      </rPr>
      <t>广西壮族自治区</t>
    </r>
  </si>
  <si>
    <r>
      <rPr>
        <b/>
        <sz val="14"/>
        <rFont val="宋体"/>
        <charset val="134"/>
      </rPr>
      <t>南宁市</t>
    </r>
  </si>
  <si>
    <r>
      <rPr>
        <sz val="14"/>
        <rFont val="宋体"/>
        <charset val="134"/>
      </rPr>
      <t>兴宁区</t>
    </r>
  </si>
  <si>
    <t>南宁市</t>
  </si>
  <si>
    <r>
      <rPr>
        <sz val="14"/>
        <rFont val="宋体"/>
        <charset val="134"/>
      </rPr>
      <t>青秀区</t>
    </r>
  </si>
  <si>
    <r>
      <rPr>
        <sz val="14"/>
        <rFont val="宋体"/>
        <charset val="134"/>
      </rPr>
      <t>江南区</t>
    </r>
  </si>
  <si>
    <r>
      <rPr>
        <sz val="14"/>
        <rFont val="宋体"/>
        <charset val="134"/>
      </rPr>
      <t>西乡塘区</t>
    </r>
  </si>
  <si>
    <r>
      <rPr>
        <sz val="14"/>
        <rFont val="宋体"/>
        <charset val="134"/>
      </rPr>
      <t>良庆区</t>
    </r>
  </si>
  <si>
    <r>
      <rPr>
        <sz val="14"/>
        <rFont val="宋体"/>
        <charset val="134"/>
      </rPr>
      <t>邕宁区</t>
    </r>
  </si>
  <si>
    <r>
      <rPr>
        <sz val="14"/>
        <rFont val="宋体"/>
        <charset val="134"/>
      </rPr>
      <t>武鸣区</t>
    </r>
  </si>
  <si>
    <r>
      <rPr>
        <sz val="14"/>
        <rFont val="宋体"/>
        <charset val="134"/>
      </rPr>
      <t>隆安县</t>
    </r>
  </si>
  <si>
    <r>
      <rPr>
        <sz val="14"/>
        <rFont val="宋体"/>
        <charset val="134"/>
      </rPr>
      <t>马山县</t>
    </r>
  </si>
  <si>
    <r>
      <rPr>
        <sz val="14"/>
        <rFont val="宋体"/>
        <charset val="134"/>
      </rPr>
      <t>上林县</t>
    </r>
  </si>
  <si>
    <r>
      <rPr>
        <sz val="14"/>
        <rFont val="宋体"/>
        <charset val="134"/>
      </rPr>
      <t>宾阳县</t>
    </r>
  </si>
  <si>
    <t>横州市</t>
  </si>
  <si>
    <t>经开区</t>
  </si>
  <si>
    <r>
      <rPr>
        <b/>
        <sz val="14"/>
        <rFont val="宋体"/>
        <charset val="134"/>
      </rPr>
      <t>柳州市</t>
    </r>
  </si>
  <si>
    <r>
      <rPr>
        <sz val="14"/>
        <rFont val="宋体"/>
        <charset val="134"/>
      </rPr>
      <t>城中区</t>
    </r>
  </si>
  <si>
    <t>柳州市</t>
  </si>
  <si>
    <r>
      <rPr>
        <sz val="14"/>
        <rFont val="宋体"/>
        <charset val="134"/>
      </rPr>
      <t>鱼峰区</t>
    </r>
  </si>
  <si>
    <r>
      <rPr>
        <sz val="14"/>
        <rFont val="宋体"/>
        <charset val="134"/>
      </rPr>
      <t>柳南区</t>
    </r>
  </si>
  <si>
    <r>
      <rPr>
        <sz val="14"/>
        <rFont val="宋体"/>
        <charset val="134"/>
      </rPr>
      <t>柳北区</t>
    </r>
  </si>
  <si>
    <r>
      <rPr>
        <sz val="14"/>
        <rFont val="宋体"/>
        <charset val="134"/>
      </rPr>
      <t>柳江区</t>
    </r>
  </si>
  <si>
    <r>
      <rPr>
        <sz val="14"/>
        <rFont val="宋体"/>
        <charset val="134"/>
      </rPr>
      <t>柳城县</t>
    </r>
  </si>
  <si>
    <r>
      <rPr>
        <sz val="14"/>
        <rFont val="宋体"/>
        <charset val="134"/>
      </rPr>
      <t>鹿寨县</t>
    </r>
  </si>
  <si>
    <r>
      <rPr>
        <sz val="14"/>
        <rFont val="宋体"/>
        <charset val="134"/>
      </rPr>
      <t>融安县</t>
    </r>
  </si>
  <si>
    <r>
      <rPr>
        <sz val="14"/>
        <rFont val="宋体"/>
        <charset val="134"/>
      </rPr>
      <t>融水苗族自治县</t>
    </r>
  </si>
  <si>
    <r>
      <rPr>
        <sz val="14"/>
        <rFont val="宋体"/>
        <charset val="134"/>
      </rPr>
      <t>三江侗族自治县</t>
    </r>
  </si>
  <si>
    <t>柳东新区</t>
  </si>
  <si>
    <r>
      <rPr>
        <b/>
        <sz val="14"/>
        <rFont val="宋体"/>
        <charset val="134"/>
      </rPr>
      <t>桂林市</t>
    </r>
  </si>
  <si>
    <r>
      <rPr>
        <sz val="14"/>
        <rFont val="宋体"/>
        <charset val="134"/>
      </rPr>
      <t>秀峰区</t>
    </r>
  </si>
  <si>
    <t>桂林市</t>
  </si>
  <si>
    <r>
      <rPr>
        <sz val="14"/>
        <rFont val="宋体"/>
        <charset val="134"/>
      </rPr>
      <t>叠彩区</t>
    </r>
  </si>
  <si>
    <r>
      <rPr>
        <sz val="14"/>
        <rFont val="宋体"/>
        <charset val="134"/>
      </rPr>
      <t>象山区</t>
    </r>
  </si>
  <si>
    <r>
      <rPr>
        <sz val="14"/>
        <rFont val="宋体"/>
        <charset val="134"/>
      </rPr>
      <t>七星区</t>
    </r>
  </si>
  <si>
    <r>
      <rPr>
        <sz val="14"/>
        <rFont val="宋体"/>
        <charset val="134"/>
      </rPr>
      <t>雁山区</t>
    </r>
  </si>
  <si>
    <r>
      <rPr>
        <sz val="14"/>
        <rFont val="宋体"/>
        <charset val="134"/>
      </rPr>
      <t>临桂区</t>
    </r>
  </si>
  <si>
    <r>
      <rPr>
        <sz val="14"/>
        <rFont val="宋体"/>
        <charset val="134"/>
      </rPr>
      <t>阳朔县</t>
    </r>
  </si>
  <si>
    <r>
      <rPr>
        <sz val="14"/>
        <rFont val="宋体"/>
        <charset val="134"/>
      </rPr>
      <t>灵川县</t>
    </r>
  </si>
  <si>
    <r>
      <rPr>
        <sz val="14"/>
        <rFont val="宋体"/>
        <charset val="134"/>
      </rPr>
      <t>全州县</t>
    </r>
  </si>
  <si>
    <r>
      <rPr>
        <sz val="14"/>
        <rFont val="宋体"/>
        <charset val="134"/>
      </rPr>
      <t>兴安县</t>
    </r>
  </si>
  <si>
    <r>
      <rPr>
        <sz val="14"/>
        <rFont val="宋体"/>
        <charset val="134"/>
      </rPr>
      <t>永福县</t>
    </r>
  </si>
  <si>
    <r>
      <rPr>
        <sz val="14"/>
        <rFont val="宋体"/>
        <charset val="134"/>
      </rPr>
      <t>灌阳县</t>
    </r>
  </si>
  <si>
    <r>
      <rPr>
        <sz val="14"/>
        <rFont val="宋体"/>
        <charset val="134"/>
      </rPr>
      <t>龙胜各族自治县</t>
    </r>
  </si>
  <si>
    <r>
      <rPr>
        <sz val="14"/>
        <rFont val="宋体"/>
        <charset val="134"/>
      </rPr>
      <t>资源县</t>
    </r>
  </si>
  <si>
    <t>平乐县</t>
  </si>
  <si>
    <r>
      <rPr>
        <sz val="14"/>
        <rFont val="宋体"/>
        <charset val="134"/>
      </rPr>
      <t>恭城瑶族自治县</t>
    </r>
  </si>
  <si>
    <r>
      <rPr>
        <sz val="14"/>
        <rFont val="宋体"/>
        <charset val="134"/>
      </rPr>
      <t>荔浦市</t>
    </r>
  </si>
  <si>
    <r>
      <rPr>
        <b/>
        <sz val="14"/>
        <rFont val="宋体"/>
        <charset val="134"/>
      </rPr>
      <t>梧州市</t>
    </r>
  </si>
  <si>
    <r>
      <rPr>
        <sz val="14"/>
        <rFont val="宋体"/>
        <charset val="134"/>
      </rPr>
      <t>万秀区</t>
    </r>
  </si>
  <si>
    <t>梧州市</t>
  </si>
  <si>
    <r>
      <rPr>
        <sz val="14"/>
        <rFont val="宋体"/>
        <charset val="134"/>
      </rPr>
      <t>长洲区</t>
    </r>
  </si>
  <si>
    <t>龙圩区</t>
  </si>
  <si>
    <r>
      <rPr>
        <sz val="14"/>
        <rFont val="宋体"/>
        <charset val="134"/>
      </rPr>
      <t>苍梧县</t>
    </r>
  </si>
  <si>
    <r>
      <rPr>
        <sz val="14"/>
        <rFont val="宋体"/>
        <charset val="134"/>
      </rPr>
      <t>藤县</t>
    </r>
  </si>
  <si>
    <t>蒙山县</t>
  </si>
  <si>
    <r>
      <rPr>
        <sz val="14"/>
        <rFont val="宋体"/>
        <charset val="134"/>
      </rPr>
      <t>岑溪市</t>
    </r>
  </si>
  <si>
    <r>
      <rPr>
        <b/>
        <sz val="14"/>
        <rFont val="宋体"/>
        <charset val="134"/>
      </rPr>
      <t>北海市</t>
    </r>
  </si>
  <si>
    <r>
      <rPr>
        <sz val="14"/>
        <rFont val="宋体"/>
        <charset val="134"/>
      </rPr>
      <t>海城区</t>
    </r>
  </si>
  <si>
    <t>北海市</t>
  </si>
  <si>
    <r>
      <rPr>
        <sz val="14"/>
        <rFont val="宋体"/>
        <charset val="134"/>
      </rPr>
      <t>银海区</t>
    </r>
  </si>
  <si>
    <r>
      <rPr>
        <sz val="14"/>
        <rFont val="宋体"/>
        <charset val="134"/>
      </rPr>
      <t>铁山港区</t>
    </r>
  </si>
  <si>
    <r>
      <rPr>
        <sz val="14"/>
        <rFont val="宋体"/>
        <charset val="134"/>
      </rPr>
      <t>合浦县</t>
    </r>
  </si>
  <si>
    <r>
      <rPr>
        <b/>
        <sz val="14"/>
        <rFont val="宋体"/>
        <charset val="134"/>
      </rPr>
      <t>防城港市</t>
    </r>
  </si>
  <si>
    <r>
      <rPr>
        <sz val="14"/>
        <rFont val="宋体"/>
        <charset val="134"/>
      </rPr>
      <t>港口区</t>
    </r>
  </si>
  <si>
    <t>防城港市</t>
  </si>
  <si>
    <r>
      <rPr>
        <sz val="14"/>
        <rFont val="宋体"/>
        <charset val="134"/>
      </rPr>
      <t>防城区</t>
    </r>
  </si>
  <si>
    <r>
      <rPr>
        <sz val="14"/>
        <rFont val="宋体"/>
        <charset val="134"/>
      </rPr>
      <t>上思县</t>
    </r>
  </si>
  <si>
    <r>
      <rPr>
        <sz val="14"/>
        <rFont val="宋体"/>
        <charset val="134"/>
      </rPr>
      <t>东兴市</t>
    </r>
  </si>
  <si>
    <r>
      <rPr>
        <b/>
        <sz val="14"/>
        <rFont val="宋体"/>
        <charset val="134"/>
      </rPr>
      <t>钦州市</t>
    </r>
  </si>
  <si>
    <r>
      <rPr>
        <sz val="14"/>
        <rFont val="宋体"/>
        <charset val="134"/>
      </rPr>
      <t>钦南区</t>
    </r>
  </si>
  <si>
    <t>钦州市</t>
  </si>
  <si>
    <r>
      <rPr>
        <sz val="14"/>
        <rFont val="宋体"/>
        <charset val="134"/>
      </rPr>
      <t>钦北区</t>
    </r>
  </si>
  <si>
    <r>
      <rPr>
        <sz val="14"/>
        <rFont val="宋体"/>
        <charset val="134"/>
      </rPr>
      <t>灵山县</t>
    </r>
  </si>
  <si>
    <r>
      <rPr>
        <sz val="14"/>
        <rFont val="宋体"/>
        <charset val="134"/>
      </rPr>
      <t>浦北县</t>
    </r>
  </si>
  <si>
    <r>
      <rPr>
        <b/>
        <sz val="14"/>
        <rFont val="宋体"/>
        <charset val="134"/>
      </rPr>
      <t>贵港市</t>
    </r>
  </si>
  <si>
    <r>
      <rPr>
        <sz val="14"/>
        <rFont val="宋体"/>
        <charset val="134"/>
      </rPr>
      <t>港北区</t>
    </r>
  </si>
  <si>
    <t>贵港市</t>
  </si>
  <si>
    <r>
      <rPr>
        <sz val="14"/>
        <rFont val="宋体"/>
        <charset val="134"/>
      </rPr>
      <t>港南区</t>
    </r>
  </si>
  <si>
    <r>
      <rPr>
        <sz val="14"/>
        <rFont val="宋体"/>
        <charset val="134"/>
      </rPr>
      <t>覃塘区</t>
    </r>
  </si>
  <si>
    <r>
      <rPr>
        <sz val="14"/>
        <rFont val="宋体"/>
        <charset val="134"/>
      </rPr>
      <t>平南县</t>
    </r>
  </si>
  <si>
    <r>
      <rPr>
        <sz val="14"/>
        <rFont val="宋体"/>
        <charset val="134"/>
      </rPr>
      <t>桂平市</t>
    </r>
  </si>
  <si>
    <r>
      <rPr>
        <b/>
        <sz val="14"/>
        <rFont val="宋体"/>
        <charset val="134"/>
      </rPr>
      <t>玉林市</t>
    </r>
  </si>
  <si>
    <r>
      <rPr>
        <sz val="14"/>
        <rFont val="宋体"/>
        <charset val="134"/>
      </rPr>
      <t>玉州区</t>
    </r>
  </si>
  <si>
    <t>玉林市</t>
  </si>
  <si>
    <r>
      <rPr>
        <sz val="14"/>
        <rFont val="宋体"/>
        <charset val="134"/>
      </rPr>
      <t>福绵区</t>
    </r>
  </si>
  <si>
    <r>
      <rPr>
        <sz val="14"/>
        <rFont val="宋体"/>
        <charset val="134"/>
      </rPr>
      <t>容县</t>
    </r>
  </si>
  <si>
    <r>
      <rPr>
        <sz val="14"/>
        <rFont val="宋体"/>
        <charset val="134"/>
      </rPr>
      <t>陆川县</t>
    </r>
  </si>
  <si>
    <r>
      <rPr>
        <sz val="14"/>
        <rFont val="宋体"/>
        <charset val="134"/>
      </rPr>
      <t>博白县</t>
    </r>
  </si>
  <si>
    <r>
      <rPr>
        <sz val="14"/>
        <rFont val="宋体"/>
        <charset val="134"/>
      </rPr>
      <t>兴业县</t>
    </r>
  </si>
  <si>
    <r>
      <rPr>
        <sz val="14"/>
        <rFont val="宋体"/>
        <charset val="134"/>
      </rPr>
      <t>北流市</t>
    </r>
  </si>
  <si>
    <r>
      <rPr>
        <b/>
        <sz val="14"/>
        <rFont val="宋体"/>
        <charset val="134"/>
      </rPr>
      <t>百色市</t>
    </r>
  </si>
  <si>
    <r>
      <rPr>
        <sz val="14"/>
        <rFont val="宋体"/>
        <charset val="134"/>
      </rPr>
      <t>右江区</t>
    </r>
  </si>
  <si>
    <t>百色市</t>
  </si>
  <si>
    <r>
      <rPr>
        <sz val="14"/>
        <rFont val="宋体"/>
        <charset val="134"/>
      </rPr>
      <t>田阳区</t>
    </r>
  </si>
  <si>
    <r>
      <rPr>
        <sz val="14"/>
        <rFont val="宋体"/>
        <charset val="134"/>
      </rPr>
      <t>田东县</t>
    </r>
  </si>
  <si>
    <r>
      <rPr>
        <sz val="14"/>
        <rFont val="宋体"/>
        <charset val="134"/>
      </rPr>
      <t>平果市</t>
    </r>
  </si>
  <si>
    <r>
      <rPr>
        <sz val="14"/>
        <rFont val="宋体"/>
        <charset val="134"/>
      </rPr>
      <t>德保县</t>
    </r>
  </si>
  <si>
    <r>
      <rPr>
        <sz val="14"/>
        <rFont val="宋体"/>
        <charset val="134"/>
      </rPr>
      <t>那坡县</t>
    </r>
  </si>
  <si>
    <r>
      <rPr>
        <sz val="14"/>
        <rFont val="宋体"/>
        <charset val="134"/>
      </rPr>
      <t>凌云县</t>
    </r>
  </si>
  <si>
    <r>
      <rPr>
        <sz val="14"/>
        <rFont val="宋体"/>
        <charset val="134"/>
      </rPr>
      <t>乐业县</t>
    </r>
  </si>
  <si>
    <r>
      <rPr>
        <sz val="14"/>
        <rFont val="宋体"/>
        <charset val="134"/>
      </rPr>
      <t>田林县</t>
    </r>
  </si>
  <si>
    <r>
      <rPr>
        <sz val="14"/>
        <rFont val="宋体"/>
        <charset val="134"/>
      </rPr>
      <t>西林县</t>
    </r>
  </si>
  <si>
    <r>
      <rPr>
        <sz val="14"/>
        <rFont val="宋体"/>
        <charset val="134"/>
      </rPr>
      <t>隆林各族自治县</t>
    </r>
  </si>
  <si>
    <r>
      <rPr>
        <sz val="14"/>
        <rFont val="宋体"/>
        <charset val="134"/>
      </rPr>
      <t>靖西市</t>
    </r>
  </si>
  <si>
    <r>
      <rPr>
        <b/>
        <sz val="14"/>
        <rFont val="宋体"/>
        <charset val="134"/>
      </rPr>
      <t>贺州市</t>
    </r>
  </si>
  <si>
    <r>
      <rPr>
        <sz val="14"/>
        <rFont val="宋体"/>
        <charset val="134"/>
      </rPr>
      <t>八步区</t>
    </r>
  </si>
  <si>
    <t>贺州市</t>
  </si>
  <si>
    <r>
      <rPr>
        <sz val="14"/>
        <rFont val="宋体"/>
        <charset val="134"/>
      </rPr>
      <t>平桂区</t>
    </r>
  </si>
  <si>
    <r>
      <rPr>
        <sz val="14"/>
        <rFont val="宋体"/>
        <charset val="134"/>
      </rPr>
      <t>昭平县</t>
    </r>
  </si>
  <si>
    <r>
      <rPr>
        <sz val="14"/>
        <rFont val="宋体"/>
        <charset val="134"/>
      </rPr>
      <t>钟山县</t>
    </r>
  </si>
  <si>
    <r>
      <rPr>
        <sz val="14"/>
        <rFont val="宋体"/>
        <charset val="134"/>
      </rPr>
      <t>富川瑶族自治县</t>
    </r>
  </si>
  <si>
    <r>
      <rPr>
        <b/>
        <sz val="14"/>
        <rFont val="宋体"/>
        <charset val="134"/>
      </rPr>
      <t>河池市</t>
    </r>
  </si>
  <si>
    <r>
      <rPr>
        <sz val="14"/>
        <rFont val="宋体"/>
        <charset val="134"/>
      </rPr>
      <t>金城江区</t>
    </r>
  </si>
  <si>
    <t>河池市</t>
  </si>
  <si>
    <r>
      <rPr>
        <sz val="14"/>
        <rFont val="宋体"/>
        <charset val="134"/>
      </rPr>
      <t>宜州区</t>
    </r>
  </si>
  <si>
    <r>
      <rPr>
        <sz val="14"/>
        <rFont val="宋体"/>
        <charset val="134"/>
      </rPr>
      <t>南丹县</t>
    </r>
  </si>
  <si>
    <r>
      <rPr>
        <sz val="14"/>
        <rFont val="宋体"/>
        <charset val="134"/>
      </rPr>
      <t>天峨县</t>
    </r>
  </si>
  <si>
    <r>
      <rPr>
        <sz val="14"/>
        <rFont val="宋体"/>
        <charset val="134"/>
      </rPr>
      <t>凤山县</t>
    </r>
  </si>
  <si>
    <t>东兰县</t>
  </si>
  <si>
    <r>
      <rPr>
        <sz val="14"/>
        <rFont val="宋体"/>
        <charset val="134"/>
      </rPr>
      <t>罗城仫佬族自治县</t>
    </r>
  </si>
  <si>
    <r>
      <rPr>
        <sz val="14"/>
        <rFont val="宋体"/>
        <charset val="134"/>
      </rPr>
      <t>环江毛南族自治县</t>
    </r>
  </si>
  <si>
    <r>
      <rPr>
        <sz val="14"/>
        <rFont val="宋体"/>
        <charset val="134"/>
      </rPr>
      <t>巴马瑶族自治县</t>
    </r>
  </si>
  <si>
    <r>
      <rPr>
        <sz val="14"/>
        <rFont val="宋体"/>
        <charset val="134"/>
      </rPr>
      <t>都安瑶族自治县</t>
    </r>
  </si>
  <si>
    <r>
      <rPr>
        <sz val="14"/>
        <rFont val="宋体"/>
        <charset val="134"/>
      </rPr>
      <t>大化瑶族自治县</t>
    </r>
  </si>
  <si>
    <r>
      <rPr>
        <b/>
        <sz val="14"/>
        <rFont val="宋体"/>
        <charset val="134"/>
      </rPr>
      <t>来宾市</t>
    </r>
  </si>
  <si>
    <r>
      <rPr>
        <sz val="14"/>
        <rFont val="宋体"/>
        <charset val="134"/>
      </rPr>
      <t>兴宾区</t>
    </r>
  </si>
  <si>
    <t>来宾市</t>
  </si>
  <si>
    <r>
      <rPr>
        <sz val="14"/>
        <rFont val="宋体"/>
        <charset val="134"/>
      </rPr>
      <t>忻城县</t>
    </r>
  </si>
  <si>
    <r>
      <rPr>
        <sz val="14"/>
        <rFont val="宋体"/>
        <charset val="134"/>
      </rPr>
      <t>象州县</t>
    </r>
  </si>
  <si>
    <r>
      <rPr>
        <sz val="14"/>
        <rFont val="宋体"/>
        <charset val="134"/>
      </rPr>
      <t>武宣县</t>
    </r>
  </si>
  <si>
    <r>
      <rPr>
        <sz val="14"/>
        <rFont val="宋体"/>
        <charset val="134"/>
      </rPr>
      <t>金秀瑶族自治县</t>
    </r>
  </si>
  <si>
    <r>
      <rPr>
        <sz val="14"/>
        <rFont val="宋体"/>
        <charset val="134"/>
      </rPr>
      <t>合山市</t>
    </r>
  </si>
  <si>
    <r>
      <rPr>
        <b/>
        <sz val="14"/>
        <rFont val="宋体"/>
        <charset val="134"/>
      </rPr>
      <t>崇左市</t>
    </r>
  </si>
  <si>
    <r>
      <rPr>
        <sz val="14"/>
        <rFont val="宋体"/>
        <charset val="134"/>
      </rPr>
      <t>江州区</t>
    </r>
  </si>
  <si>
    <t>崇左市</t>
  </si>
  <si>
    <r>
      <rPr>
        <sz val="14"/>
        <rFont val="宋体"/>
        <charset val="134"/>
      </rPr>
      <t>扶绥县</t>
    </r>
  </si>
  <si>
    <r>
      <rPr>
        <sz val="14"/>
        <rFont val="宋体"/>
        <charset val="134"/>
      </rPr>
      <t>宁明县</t>
    </r>
  </si>
  <si>
    <r>
      <rPr>
        <sz val="14"/>
        <rFont val="宋体"/>
        <charset val="134"/>
      </rPr>
      <t>龙州县</t>
    </r>
  </si>
  <si>
    <r>
      <rPr>
        <sz val="14"/>
        <rFont val="宋体"/>
        <charset val="134"/>
      </rPr>
      <t>大新县</t>
    </r>
  </si>
  <si>
    <r>
      <rPr>
        <sz val="14"/>
        <rFont val="宋体"/>
        <charset val="134"/>
      </rPr>
      <t>天等县</t>
    </r>
  </si>
  <si>
    <r>
      <rPr>
        <sz val="14"/>
        <rFont val="宋体"/>
        <charset val="134"/>
      </rPr>
      <t>凭祥市</t>
    </r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</si>
</sst>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4"/>
      <name val="Times New Roman"/>
      <family val="1"/>
      <charset val="0"/>
    </font>
    <font>
      <b/>
      <sz val="14"/>
      <name val="Times New Roman"/>
      <family val="1"/>
      <charset val="0"/>
    </font>
    <font>
      <sz val="11"/>
      <name val="等线"/>
      <charset val="134"/>
    </font>
    <font>
      <sz val="18"/>
      <name val="黑体"/>
      <family val="3"/>
      <charset val="134"/>
    </font>
    <font>
      <sz val="22"/>
      <name val="方正小标宋简体"/>
      <family val="4"/>
      <charset val="134"/>
    </font>
    <font>
      <sz val="20"/>
      <name val="Times New Roman"/>
      <family val="1"/>
      <charset val="0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name val="Times New Roman"/>
      <family val="1"/>
      <charset val="0"/>
    </font>
    <font>
      <sz val="14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1" fillId="0" borderId="11" applyNumberFormat="false" applyFill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9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5" fillId="24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7" fillId="31" borderId="6" applyNumberFormat="false" applyAlignment="false" applyProtection="false">
      <alignment vertical="center"/>
    </xf>
    <xf numFmtId="0" fontId="28" fillId="24" borderId="9" applyNumberFormat="false" applyAlignment="false" applyProtection="false">
      <alignment vertical="center"/>
    </xf>
    <xf numFmtId="0" fontId="26" fillId="26" borderId="7" applyNumberFormat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8" fillId="10" borderId="4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alignment vertical="center" wrapText="true"/>
      <protection locked="false"/>
    </xf>
    <xf numFmtId="0" fontId="1" fillId="0" borderId="0" xfId="0" applyFont="true" applyFill="true" applyBorder="true" applyAlignment="true" applyProtection="true">
      <alignment horizontal="center" vertical="center" wrapText="true"/>
      <protection locked="false"/>
    </xf>
    <xf numFmtId="0" fontId="2" fillId="2" borderId="0" xfId="0" applyFont="true" applyFill="true" applyBorder="true" applyAlignment="true" applyProtection="true">
      <alignment vertical="center" wrapText="true"/>
      <protection locked="false"/>
    </xf>
    <xf numFmtId="0" fontId="3" fillId="0" borderId="0" xfId="0" applyFont="true" applyFill="true" applyBorder="true" applyAlignment="true"/>
    <xf numFmtId="0" fontId="1" fillId="2" borderId="0" xfId="0" applyFont="true" applyFill="true" applyBorder="true" applyAlignment="true" applyProtection="true">
      <alignment vertical="center" wrapText="true"/>
      <protection locked="false"/>
    </xf>
    <xf numFmtId="176" fontId="1" fillId="0" borderId="0" xfId="0" applyNumberFormat="true" applyFont="true" applyFill="true" applyBorder="true" applyAlignment="true" applyProtection="true">
      <alignment vertical="center" wrapText="true"/>
      <protection locked="false"/>
    </xf>
    <xf numFmtId="178" fontId="1" fillId="2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78" fontId="1" fillId="0" borderId="0" xfId="0" applyNumberFormat="true" applyFont="true" applyFill="true" applyBorder="true" applyAlignment="true" applyProtection="true">
      <alignment horizontal="right" vertical="center" wrapText="true"/>
      <protection locked="false"/>
    </xf>
    <xf numFmtId="176" fontId="1" fillId="0" borderId="0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4" fillId="0" borderId="0" xfId="0" applyFont="true" applyFill="true" applyBorder="true" applyAlignment="true" applyProtection="true">
      <alignment vertical="center" wrapText="true"/>
      <protection locked="false"/>
    </xf>
    <xf numFmtId="177" fontId="5" fillId="0" borderId="0" xfId="0" applyNumberFormat="true" applyFont="true" applyFill="true" applyBorder="true" applyAlignment="true" applyProtection="true">
      <alignment horizontal="center" vertical="center" wrapText="true"/>
    </xf>
    <xf numFmtId="177" fontId="6" fillId="0" borderId="0" xfId="0" applyNumberFormat="true" applyFont="true" applyFill="true" applyBorder="true" applyAlignment="true" applyProtection="true">
      <alignment horizontal="center" vertical="center" wrapText="true"/>
    </xf>
    <xf numFmtId="178" fontId="6" fillId="2" borderId="0" xfId="0" applyNumberFormat="true" applyFont="true" applyFill="true" applyBorder="true" applyAlignment="true" applyProtection="true">
      <alignment horizontal="center" vertical="center" wrapText="true"/>
    </xf>
    <xf numFmtId="178" fontId="2" fillId="0" borderId="1" xfId="0" applyNumberFormat="true" applyFont="true" applyFill="true" applyBorder="true" applyAlignment="true" applyProtection="true">
      <alignment horizontal="center" vertical="center" wrapText="true" shrinkToFit="true"/>
    </xf>
    <xf numFmtId="176" fontId="7" fillId="0" borderId="1" xfId="0" applyNumberFormat="true" applyFont="true" applyFill="true" applyBorder="true" applyAlignment="true" applyProtection="true">
      <alignment horizontal="center" vertical="center" wrapText="true" shrinkToFit="true"/>
    </xf>
    <xf numFmtId="178" fontId="8" fillId="2" borderId="1" xfId="0" applyNumberFormat="true" applyFont="true" applyFill="true" applyBorder="true" applyAlignment="true" applyProtection="true">
      <alignment horizontal="center" vertical="center" wrapText="true" shrinkToFit="true"/>
    </xf>
    <xf numFmtId="176" fontId="9" fillId="0" borderId="1" xfId="0" applyNumberFormat="true" applyFont="true" applyFill="true" applyBorder="true" applyAlignment="true" applyProtection="true">
      <alignment horizontal="center" vertical="center" wrapText="true" shrinkToFit="true"/>
    </xf>
    <xf numFmtId="176" fontId="2" fillId="0" borderId="1" xfId="0" applyNumberFormat="true" applyFont="true" applyFill="true" applyBorder="true" applyAlignment="true" applyProtection="true">
      <alignment horizontal="center" vertical="center" wrapText="true" shrinkToFit="true"/>
    </xf>
    <xf numFmtId="178" fontId="7" fillId="2" borderId="1" xfId="0" applyNumberFormat="true" applyFont="true" applyFill="true" applyBorder="true" applyAlignment="true" applyProtection="true">
      <alignment horizontal="center" vertical="center" wrapText="true" shrinkToFit="true"/>
    </xf>
    <xf numFmtId="178" fontId="2" fillId="0" borderId="1" xfId="0" applyNumberFormat="true" applyFont="true" applyFill="true" applyBorder="true" applyAlignment="true" applyProtection="true">
      <alignment horizontal="center" vertical="center" wrapText="true"/>
    </xf>
    <xf numFmtId="176" fontId="2" fillId="0" borderId="1" xfId="0" applyNumberFormat="true" applyFont="true" applyFill="true" applyBorder="true" applyAlignment="true" applyProtection="true">
      <alignment horizontal="center" vertical="center" wrapText="true"/>
    </xf>
    <xf numFmtId="178" fontId="2" fillId="2" borderId="1" xfId="0" applyNumberFormat="true" applyFont="true" applyFill="true" applyBorder="true" applyAlignment="true" applyProtection="true">
      <alignment horizontal="center" vertical="center" wrapText="true"/>
    </xf>
    <xf numFmtId="176" fontId="2" fillId="2" borderId="1" xfId="0" applyNumberFormat="true" applyFont="true" applyFill="true" applyBorder="true" applyAlignment="true" applyProtection="true">
      <alignment horizontal="center" vertical="center" wrapText="true"/>
    </xf>
    <xf numFmtId="178" fontId="1" fillId="0" borderId="1" xfId="0" applyNumberFormat="true" applyFont="true" applyFill="true" applyBorder="true" applyAlignment="true" applyProtection="true">
      <alignment horizontal="center" vertical="center" wrapText="true"/>
    </xf>
    <xf numFmtId="178" fontId="1" fillId="2" borderId="1" xfId="0" applyNumberFormat="true" applyFont="true" applyFill="true" applyBorder="true" applyAlignment="true">
      <alignment horizontal="center" vertical="center"/>
    </xf>
    <xf numFmtId="176" fontId="1" fillId="2" borderId="1" xfId="0" applyNumberFormat="true" applyFont="true" applyFill="true" applyBorder="true" applyAlignment="true" applyProtection="true">
      <alignment horizontal="center" vertical="center" wrapText="true"/>
    </xf>
    <xf numFmtId="178" fontId="10" fillId="0" borderId="1" xfId="0" applyNumberFormat="true" applyFont="true" applyFill="true" applyBorder="true" applyAlignment="true" applyProtection="true">
      <alignment horizontal="center" vertical="center" wrapText="true"/>
    </xf>
    <xf numFmtId="178" fontId="2" fillId="2" borderId="1" xfId="0" applyNumberFormat="true" applyFont="true" applyFill="true" applyBorder="true" applyAlignment="true">
      <alignment horizontal="center" vertical="center"/>
    </xf>
    <xf numFmtId="178" fontId="6" fillId="0" borderId="0" xfId="0" applyNumberFormat="true" applyFont="true" applyFill="true" applyBorder="true" applyAlignment="true" applyProtection="true">
      <alignment horizontal="center" vertical="center" wrapText="true"/>
    </xf>
    <xf numFmtId="177" fontId="11" fillId="0" borderId="0" xfId="0" applyNumberFormat="true" applyFont="true" applyFill="true" applyBorder="true" applyAlignment="true" applyProtection="true">
      <alignment horizontal="right" vertical="center" wrapText="true"/>
    </xf>
    <xf numFmtId="178" fontId="8" fillId="0" borderId="2" xfId="0" applyNumberFormat="true" applyFont="true" applyFill="true" applyBorder="true" applyAlignment="true" applyProtection="true">
      <alignment horizontal="center" vertical="center" wrapText="true" shrinkToFit="true"/>
    </xf>
    <xf numFmtId="178" fontId="8" fillId="0" borderId="2" xfId="0" applyNumberFormat="true" applyFont="true" applyFill="true" applyBorder="true" applyAlignment="true" applyProtection="true">
      <alignment horizontal="center" vertical="center" wrapText="true" shrinkToFit="true"/>
    </xf>
    <xf numFmtId="178" fontId="8" fillId="0" borderId="3" xfId="0" applyNumberFormat="true" applyFont="true" applyFill="true" applyBorder="true" applyAlignment="true" applyProtection="true">
      <alignment horizontal="center" vertical="center" wrapText="true" shrinkToFit="true"/>
    </xf>
    <xf numFmtId="178" fontId="7" fillId="0" borderId="1" xfId="0" applyNumberFormat="true" applyFont="true" applyFill="true" applyBorder="true" applyAlignment="true" applyProtection="true">
      <alignment horizontal="center" vertical="center" wrapText="true" shrinkToFit="true"/>
    </xf>
    <xf numFmtId="178" fontId="8" fillId="0" borderId="1" xfId="0" applyNumberFormat="true" applyFont="true" applyFill="true" applyBorder="true" applyAlignment="true" applyProtection="true">
      <alignment horizontal="center" vertical="center" wrapText="true" shrinkToFit="true"/>
    </xf>
    <xf numFmtId="178" fontId="1" fillId="2" borderId="1" xfId="0" applyNumberFormat="true" applyFont="true" applyFill="true" applyBorder="true" applyAlignment="true" applyProtection="true">
      <alignment horizontal="center" vertical="center" wrapText="true"/>
    </xf>
    <xf numFmtId="176" fontId="1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0" xfId="0" applyNumberFormat="true" applyFont="true" applyFill="true" applyBorder="true" applyAlignment="true" applyProtection="true">
      <alignment vertical="center" wrapText="true"/>
      <protection locked="false"/>
    </xf>
    <xf numFmtId="0" fontId="1" fillId="2" borderId="0" xfId="0" applyNumberFormat="true" applyFont="true" applyFill="true" applyBorder="true" applyAlignment="true" applyProtection="true">
      <alignment vertical="center" wrapText="true"/>
      <protection locked="false"/>
    </xf>
    <xf numFmtId="0" fontId="2" fillId="2" borderId="0" xfId="0" applyNumberFormat="true" applyFont="true" applyFill="true" applyBorder="true" applyAlignment="true" applyProtection="true">
      <alignment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3"/>
  <sheetViews>
    <sheetView tabSelected="1" topLeftCell="A55" workbookViewId="0">
      <selection activeCell="N62" sqref="N62"/>
    </sheetView>
  </sheetViews>
  <sheetFormatPr defaultColWidth="8.75" defaultRowHeight="18"/>
  <cols>
    <col min="1" max="1" width="21.875" style="1" customWidth="true"/>
    <col min="2" max="2" width="14.625" style="6" customWidth="true"/>
    <col min="3" max="3" width="9.75" style="7" customWidth="true"/>
    <col min="4" max="4" width="18.25" style="8" customWidth="true"/>
    <col min="5" max="6" width="9" style="9" customWidth="true"/>
    <col min="7" max="7" width="17.2" style="10" customWidth="true"/>
    <col min="8" max="8" width="4.125" style="1" hidden="true" customWidth="true"/>
    <col min="9" max="13" width="9" style="1"/>
    <col min="14" max="141" width="8.75" style="1"/>
    <col min="142" max="159" width="9" style="1"/>
    <col min="160" max="16384" width="8.75" style="1"/>
  </cols>
  <sheetData>
    <row r="1" s="1" customFormat="true" ht="28.5" customHeight="true" spans="1:7">
      <c r="A1" s="11" t="s">
        <v>0</v>
      </c>
      <c r="B1" s="6"/>
      <c r="C1" s="7"/>
      <c r="D1" s="8"/>
      <c r="E1" s="9"/>
      <c r="F1" s="9"/>
      <c r="G1" s="10"/>
    </row>
    <row r="2" s="1" customFormat="true" ht="56.1" customHeight="true" spans="1:7">
      <c r="A2" s="12" t="s">
        <v>1</v>
      </c>
      <c r="B2" s="12"/>
      <c r="C2" s="12"/>
      <c r="D2" s="12"/>
      <c r="E2" s="12"/>
      <c r="F2" s="12"/>
      <c r="G2" s="12"/>
    </row>
    <row r="3" s="1" customFormat="true" ht="18.95" customHeight="true" spans="1:7">
      <c r="A3" s="13"/>
      <c r="B3" s="13"/>
      <c r="C3" s="14"/>
      <c r="D3" s="13"/>
      <c r="E3" s="30"/>
      <c r="F3" s="30"/>
      <c r="G3" s="31" t="s">
        <v>2</v>
      </c>
    </row>
    <row r="4" s="1" customFormat="true" ht="33.75" customHeight="true" spans="1:7">
      <c r="A4" s="15" t="s">
        <v>3</v>
      </c>
      <c r="B4" s="16" t="s">
        <v>4</v>
      </c>
      <c r="C4" s="17" t="s">
        <v>5</v>
      </c>
      <c r="D4" s="18"/>
      <c r="E4" s="32" t="s">
        <v>6</v>
      </c>
      <c r="F4" s="33"/>
      <c r="G4" s="34"/>
    </row>
    <row r="5" s="2" customFormat="true" ht="40.5" customHeight="true" spans="1:7">
      <c r="A5" s="15"/>
      <c r="B5" s="19"/>
      <c r="C5" s="20" t="s">
        <v>7</v>
      </c>
      <c r="D5" s="16" t="s">
        <v>8</v>
      </c>
      <c r="E5" s="35" t="s">
        <v>9</v>
      </c>
      <c r="F5" s="36" t="s">
        <v>10</v>
      </c>
      <c r="G5" s="19" t="s">
        <v>11</v>
      </c>
    </row>
    <row r="6" s="1" customFormat="true" ht="27.95" customHeight="true" spans="1:7">
      <c r="A6" s="21" t="s">
        <v>12</v>
      </c>
      <c r="B6" s="22">
        <f t="shared" ref="B6:B10" si="0">D6+G6</f>
        <v>13666</v>
      </c>
      <c r="C6" s="23">
        <f>SUMIF($H$7:$H$133,"",$C$7:$C$133)</f>
        <v>27780</v>
      </c>
      <c r="D6" s="22">
        <f t="shared" ref="D6:D10" si="1">C6/10</f>
        <v>2778</v>
      </c>
      <c r="E6" s="23">
        <f>SUMIF($H$7:$H$133,"",$E$7:$E$133)</f>
        <v>218</v>
      </c>
      <c r="F6" s="23">
        <f>SUM(F7+F21+F33+F51+F59+F64+F69+F74+F80+F88+F101+F107+F119+F126)</f>
        <v>8718</v>
      </c>
      <c r="G6" s="22">
        <f>(E6-1)*50+38</f>
        <v>10888</v>
      </c>
    </row>
    <row r="7" s="3" customFormat="true" ht="27.95" customHeight="true" spans="1:7">
      <c r="A7" s="21" t="s">
        <v>13</v>
      </c>
      <c r="B7" s="22">
        <f t="shared" si="0"/>
        <v>1083.4</v>
      </c>
      <c r="C7" s="23">
        <f>SUMIF($H$7:$H$133,A7,$C$7:$C$133)</f>
        <v>1834</v>
      </c>
      <c r="D7" s="24">
        <f t="shared" si="1"/>
        <v>183.4</v>
      </c>
      <c r="E7" s="23">
        <f>SUMIF($H$7:$H$133,A7,$E$7:$E$133)</f>
        <v>18</v>
      </c>
      <c r="F7" s="23">
        <f>E7*40</f>
        <v>720</v>
      </c>
      <c r="G7" s="22">
        <f>E7*50</f>
        <v>900</v>
      </c>
    </row>
    <row r="8" s="1" customFormat="true" ht="27.95" customHeight="true" spans="1:8">
      <c r="A8" s="25" t="s">
        <v>14</v>
      </c>
      <c r="B8" s="22">
        <f t="shared" si="0"/>
        <v>120.7</v>
      </c>
      <c r="C8" s="26">
        <v>207</v>
      </c>
      <c r="D8" s="27">
        <f t="shared" si="1"/>
        <v>20.7</v>
      </c>
      <c r="E8" s="25">
        <v>2</v>
      </c>
      <c r="F8" s="37">
        <f>E8*40</f>
        <v>80</v>
      </c>
      <c r="G8" s="38">
        <f>E8*50</f>
        <v>100</v>
      </c>
      <c r="H8" s="1" t="s">
        <v>15</v>
      </c>
    </row>
    <row r="9" s="1" customFormat="true" ht="27.95" customHeight="true" spans="1:8">
      <c r="A9" s="25" t="s">
        <v>16</v>
      </c>
      <c r="B9" s="22">
        <f t="shared" si="0"/>
        <v>36</v>
      </c>
      <c r="C9" s="26">
        <v>360</v>
      </c>
      <c r="D9" s="27">
        <f t="shared" si="1"/>
        <v>36</v>
      </c>
      <c r="E9" s="25"/>
      <c r="F9" s="37"/>
      <c r="G9" s="38"/>
      <c r="H9" s="1" t="s">
        <v>15</v>
      </c>
    </row>
    <row r="10" s="1" customFormat="true" ht="27.95" customHeight="true" spans="1:8">
      <c r="A10" s="25" t="s">
        <v>17</v>
      </c>
      <c r="B10" s="22">
        <f t="shared" si="0"/>
        <v>12</v>
      </c>
      <c r="C10" s="26">
        <v>120</v>
      </c>
      <c r="D10" s="27">
        <f t="shared" si="1"/>
        <v>12</v>
      </c>
      <c r="E10" s="25"/>
      <c r="F10" s="37"/>
      <c r="G10" s="38"/>
      <c r="H10" s="1" t="s">
        <v>15</v>
      </c>
    </row>
    <row r="11" s="1" customFormat="true" ht="27.95" customHeight="true" spans="1:8">
      <c r="A11" s="25" t="s">
        <v>18</v>
      </c>
      <c r="B11" s="22"/>
      <c r="C11" s="26"/>
      <c r="D11" s="27"/>
      <c r="E11" s="25"/>
      <c r="F11" s="37"/>
      <c r="G11" s="38"/>
      <c r="H11" s="1" t="s">
        <v>15</v>
      </c>
    </row>
    <row r="12" s="1" customFormat="true" ht="27.95" customHeight="true" spans="1:8">
      <c r="A12" s="25" t="s">
        <v>19</v>
      </c>
      <c r="B12" s="22"/>
      <c r="C12" s="26"/>
      <c r="D12" s="27"/>
      <c r="E12" s="25"/>
      <c r="F12" s="37"/>
      <c r="G12" s="38"/>
      <c r="H12" s="1" t="s">
        <v>15</v>
      </c>
    </row>
    <row r="13" s="1" customFormat="true" ht="27.95" customHeight="true" spans="1:8">
      <c r="A13" s="25" t="s">
        <v>20</v>
      </c>
      <c r="B13" s="22">
        <f t="shared" ref="B13:B21" si="2">D13+G13</f>
        <v>164.1</v>
      </c>
      <c r="C13" s="26">
        <v>141</v>
      </c>
      <c r="D13" s="27">
        <f t="shared" ref="D13:D21" si="3">C13/10</f>
        <v>14.1</v>
      </c>
      <c r="E13" s="25">
        <v>3</v>
      </c>
      <c r="F13" s="37">
        <f t="shared" ref="F13:F19" si="4">E13*40</f>
        <v>120</v>
      </c>
      <c r="G13" s="38">
        <f t="shared" ref="G13:G19" si="5">E13*50</f>
        <v>150</v>
      </c>
      <c r="H13" s="1" t="s">
        <v>15</v>
      </c>
    </row>
    <row r="14" s="1" customFormat="true" ht="27.95" customHeight="true" spans="1:8">
      <c r="A14" s="25" t="s">
        <v>21</v>
      </c>
      <c r="B14" s="22">
        <f t="shared" si="2"/>
        <v>112.1</v>
      </c>
      <c r="C14" s="26">
        <v>121</v>
      </c>
      <c r="D14" s="27">
        <f t="shared" si="3"/>
        <v>12.1</v>
      </c>
      <c r="E14" s="25">
        <v>2</v>
      </c>
      <c r="F14" s="37">
        <f t="shared" si="4"/>
        <v>80</v>
      </c>
      <c r="G14" s="38">
        <f t="shared" si="5"/>
        <v>100</v>
      </c>
      <c r="H14" s="1" t="s">
        <v>15</v>
      </c>
    </row>
    <row r="15" s="1" customFormat="true" ht="27.95" customHeight="true" spans="1:8">
      <c r="A15" s="25" t="s">
        <v>22</v>
      </c>
      <c r="B15" s="22"/>
      <c r="C15" s="26"/>
      <c r="D15" s="27"/>
      <c r="E15" s="25"/>
      <c r="F15" s="37"/>
      <c r="G15" s="38"/>
      <c r="H15" s="1" t="s">
        <v>15</v>
      </c>
    </row>
    <row r="16" s="1" customFormat="true" ht="27.95" customHeight="true" spans="1:8">
      <c r="A16" s="25" t="s">
        <v>23</v>
      </c>
      <c r="B16" s="22">
        <f t="shared" si="2"/>
        <v>161</v>
      </c>
      <c r="C16" s="26">
        <v>110</v>
      </c>
      <c r="D16" s="27">
        <f t="shared" si="3"/>
        <v>11</v>
      </c>
      <c r="E16" s="25">
        <v>3</v>
      </c>
      <c r="F16" s="37">
        <f t="shared" si="4"/>
        <v>120</v>
      </c>
      <c r="G16" s="38">
        <f t="shared" si="5"/>
        <v>150</v>
      </c>
      <c r="H16" s="1" t="s">
        <v>15</v>
      </c>
    </row>
    <row r="17" s="1" customFormat="true" ht="27.95" customHeight="true" spans="1:8">
      <c r="A17" s="25" t="s">
        <v>24</v>
      </c>
      <c r="B17" s="22">
        <f t="shared" si="2"/>
        <v>120.5</v>
      </c>
      <c r="C17" s="26">
        <v>205</v>
      </c>
      <c r="D17" s="27">
        <f t="shared" si="3"/>
        <v>20.5</v>
      </c>
      <c r="E17" s="25">
        <v>2</v>
      </c>
      <c r="F17" s="37">
        <f t="shared" si="4"/>
        <v>80</v>
      </c>
      <c r="G17" s="38">
        <f t="shared" si="5"/>
        <v>100</v>
      </c>
      <c r="H17" s="1" t="s">
        <v>15</v>
      </c>
    </row>
    <row r="18" s="1" customFormat="true" ht="27.95" customHeight="true" spans="1:8">
      <c r="A18" s="25" t="s">
        <v>25</v>
      </c>
      <c r="B18" s="22">
        <f t="shared" si="2"/>
        <v>155</v>
      </c>
      <c r="C18" s="26">
        <v>50</v>
      </c>
      <c r="D18" s="27">
        <f t="shared" si="3"/>
        <v>5</v>
      </c>
      <c r="E18" s="25">
        <v>3</v>
      </c>
      <c r="F18" s="37">
        <f t="shared" si="4"/>
        <v>120</v>
      </c>
      <c r="G18" s="38">
        <f t="shared" si="5"/>
        <v>150</v>
      </c>
      <c r="H18" s="1" t="s">
        <v>15</v>
      </c>
    </row>
    <row r="19" s="1" customFormat="true" ht="27.95" customHeight="true" spans="1:8">
      <c r="A19" s="28" t="s">
        <v>26</v>
      </c>
      <c r="B19" s="22">
        <f t="shared" si="2"/>
        <v>200</v>
      </c>
      <c r="C19" s="26">
        <v>500</v>
      </c>
      <c r="D19" s="27">
        <f t="shared" si="3"/>
        <v>50</v>
      </c>
      <c r="E19" s="25">
        <v>3</v>
      </c>
      <c r="F19" s="37">
        <f t="shared" si="4"/>
        <v>120</v>
      </c>
      <c r="G19" s="38">
        <f t="shared" si="5"/>
        <v>150</v>
      </c>
      <c r="H19" s="1" t="s">
        <v>15</v>
      </c>
    </row>
    <row r="20" s="4" customFormat="true" ht="27.95" customHeight="true" spans="1:8">
      <c r="A20" s="28" t="s">
        <v>27</v>
      </c>
      <c r="B20" s="22">
        <f t="shared" si="2"/>
        <v>2</v>
      </c>
      <c r="C20" s="26">
        <v>20</v>
      </c>
      <c r="D20" s="27">
        <f t="shared" si="3"/>
        <v>2</v>
      </c>
      <c r="E20" s="25"/>
      <c r="F20" s="37"/>
      <c r="G20" s="38"/>
      <c r="H20" s="1" t="s">
        <v>15</v>
      </c>
    </row>
    <row r="21" s="3" customFormat="true" ht="27.95" customHeight="true" spans="1:7">
      <c r="A21" s="21" t="s">
        <v>28</v>
      </c>
      <c r="B21" s="22">
        <f t="shared" si="2"/>
        <v>1380.2</v>
      </c>
      <c r="C21" s="23">
        <f>SUMIF($H$7:$H$133,A21,$C$7:$C$133)</f>
        <v>6802</v>
      </c>
      <c r="D21" s="24">
        <f t="shared" si="3"/>
        <v>680.2</v>
      </c>
      <c r="E21" s="23">
        <f>SUMIF($H$7:$H$133,A21,$E$7:$E$133)</f>
        <v>14</v>
      </c>
      <c r="F21" s="23">
        <f>E21*40</f>
        <v>560</v>
      </c>
      <c r="G21" s="22">
        <f>E21*50</f>
        <v>700</v>
      </c>
    </row>
    <row r="22" s="1" customFormat="true" ht="27.95" customHeight="true" spans="1:8">
      <c r="A22" s="25" t="s">
        <v>29</v>
      </c>
      <c r="B22" s="22"/>
      <c r="C22" s="26"/>
      <c r="D22" s="27"/>
      <c r="E22" s="25"/>
      <c r="F22" s="37"/>
      <c r="G22" s="38"/>
      <c r="H22" s="1" t="s">
        <v>30</v>
      </c>
    </row>
    <row r="23" s="1" customFormat="true" ht="27.95" customHeight="true" spans="1:8">
      <c r="A23" s="25" t="s">
        <v>31</v>
      </c>
      <c r="B23" s="22">
        <f t="shared" ref="B23:B33" si="6">D23+G23</f>
        <v>19.7</v>
      </c>
      <c r="C23" s="26">
        <v>197</v>
      </c>
      <c r="D23" s="27">
        <f t="shared" ref="D23:D33" si="7">C23/10</f>
        <v>19.7</v>
      </c>
      <c r="E23" s="25"/>
      <c r="F23" s="37"/>
      <c r="G23" s="38"/>
      <c r="H23" s="1" t="s">
        <v>30</v>
      </c>
    </row>
    <row r="24" s="1" customFormat="true" ht="27.95" customHeight="true" spans="1:8">
      <c r="A24" s="25" t="s">
        <v>32</v>
      </c>
      <c r="B24" s="22">
        <f t="shared" si="6"/>
        <v>29.9</v>
      </c>
      <c r="C24" s="26">
        <v>299</v>
      </c>
      <c r="D24" s="27">
        <f t="shared" si="7"/>
        <v>29.9</v>
      </c>
      <c r="E24" s="25"/>
      <c r="F24" s="37"/>
      <c r="G24" s="38"/>
      <c r="H24" s="1" t="s">
        <v>30</v>
      </c>
    </row>
    <row r="25" s="1" customFormat="true" ht="27.95" customHeight="true" spans="1:8">
      <c r="A25" s="25" t="s">
        <v>33</v>
      </c>
      <c r="B25" s="22">
        <f t="shared" si="6"/>
        <v>5.9</v>
      </c>
      <c r="C25" s="26">
        <v>59</v>
      </c>
      <c r="D25" s="27">
        <f t="shared" si="7"/>
        <v>5.9</v>
      </c>
      <c r="E25" s="25"/>
      <c r="F25" s="37"/>
      <c r="G25" s="38"/>
      <c r="H25" s="1" t="s">
        <v>30</v>
      </c>
    </row>
    <row r="26" s="1" customFormat="true" ht="27.95" customHeight="true" spans="1:8">
      <c r="A26" s="25" t="s">
        <v>34</v>
      </c>
      <c r="B26" s="22">
        <f t="shared" si="6"/>
        <v>199.5</v>
      </c>
      <c r="C26" s="26">
        <v>995</v>
      </c>
      <c r="D26" s="27">
        <f t="shared" si="7"/>
        <v>99.5</v>
      </c>
      <c r="E26" s="25">
        <v>2</v>
      </c>
      <c r="F26" s="37">
        <f t="shared" ref="F26:F31" si="8">E26*40</f>
        <v>80</v>
      </c>
      <c r="G26" s="38">
        <f t="shared" ref="G26:G33" si="9">E26*50</f>
        <v>100</v>
      </c>
      <c r="H26" s="1" t="s">
        <v>30</v>
      </c>
    </row>
    <row r="27" s="1" customFormat="true" ht="27.95" customHeight="true" spans="1:8">
      <c r="A27" s="25" t="s">
        <v>35</v>
      </c>
      <c r="B27" s="22">
        <f t="shared" si="6"/>
        <v>130</v>
      </c>
      <c r="C27" s="26">
        <v>800</v>
      </c>
      <c r="D27" s="27">
        <f t="shared" si="7"/>
        <v>80</v>
      </c>
      <c r="E27" s="25">
        <v>1</v>
      </c>
      <c r="F27" s="37">
        <f t="shared" si="8"/>
        <v>40</v>
      </c>
      <c r="G27" s="38">
        <f t="shared" si="9"/>
        <v>50</v>
      </c>
      <c r="H27" s="1" t="s">
        <v>30</v>
      </c>
    </row>
    <row r="28" s="1" customFormat="true" ht="27.95" customHeight="true" spans="1:8">
      <c r="A28" s="25" t="s">
        <v>36</v>
      </c>
      <c r="B28" s="22">
        <f t="shared" si="6"/>
        <v>285.9</v>
      </c>
      <c r="C28" s="26">
        <v>1859</v>
      </c>
      <c r="D28" s="27">
        <f t="shared" si="7"/>
        <v>185.9</v>
      </c>
      <c r="E28" s="25">
        <v>2</v>
      </c>
      <c r="F28" s="37">
        <f t="shared" si="8"/>
        <v>80</v>
      </c>
      <c r="G28" s="38">
        <f t="shared" si="9"/>
        <v>100</v>
      </c>
      <c r="H28" s="1" t="s">
        <v>30</v>
      </c>
    </row>
    <row r="29" s="1" customFormat="true" ht="27.95" customHeight="true" spans="1:8">
      <c r="A29" s="25" t="s">
        <v>37</v>
      </c>
      <c r="B29" s="22">
        <f t="shared" si="6"/>
        <v>199.4</v>
      </c>
      <c r="C29" s="26">
        <v>494</v>
      </c>
      <c r="D29" s="27">
        <f t="shared" si="7"/>
        <v>49.4</v>
      </c>
      <c r="E29" s="25">
        <v>3</v>
      </c>
      <c r="F29" s="37">
        <f t="shared" si="8"/>
        <v>120</v>
      </c>
      <c r="G29" s="38">
        <f t="shared" si="9"/>
        <v>150</v>
      </c>
      <c r="H29" s="1" t="s">
        <v>30</v>
      </c>
    </row>
    <row r="30" s="1" customFormat="true" ht="27.95" customHeight="true" spans="1:8">
      <c r="A30" s="25" t="s">
        <v>38</v>
      </c>
      <c r="B30" s="22">
        <f t="shared" si="6"/>
        <v>258.9</v>
      </c>
      <c r="C30" s="26">
        <v>1089</v>
      </c>
      <c r="D30" s="27">
        <f t="shared" si="7"/>
        <v>108.9</v>
      </c>
      <c r="E30" s="25">
        <v>3</v>
      </c>
      <c r="F30" s="37">
        <f t="shared" si="8"/>
        <v>120</v>
      </c>
      <c r="G30" s="38">
        <f t="shared" si="9"/>
        <v>150</v>
      </c>
      <c r="H30" s="1" t="s">
        <v>30</v>
      </c>
    </row>
    <row r="31" s="1" customFormat="true" ht="27.95" customHeight="true" spans="1:8">
      <c r="A31" s="25" t="s">
        <v>39</v>
      </c>
      <c r="B31" s="22">
        <f t="shared" si="6"/>
        <v>250</v>
      </c>
      <c r="C31" s="26">
        <v>1000</v>
      </c>
      <c r="D31" s="27">
        <f t="shared" si="7"/>
        <v>100</v>
      </c>
      <c r="E31" s="25">
        <v>3</v>
      </c>
      <c r="F31" s="37">
        <f t="shared" si="8"/>
        <v>120</v>
      </c>
      <c r="G31" s="38">
        <f t="shared" si="9"/>
        <v>150</v>
      </c>
      <c r="H31" s="1" t="s">
        <v>30</v>
      </c>
    </row>
    <row r="32" s="4" customFormat="true" ht="27.95" customHeight="true" spans="1:8">
      <c r="A32" s="28" t="s">
        <v>40</v>
      </c>
      <c r="B32" s="22">
        <f t="shared" si="6"/>
        <v>1</v>
      </c>
      <c r="C32" s="26">
        <v>10</v>
      </c>
      <c r="D32" s="27">
        <f t="shared" si="7"/>
        <v>1</v>
      </c>
      <c r="E32" s="25"/>
      <c r="F32" s="37"/>
      <c r="G32" s="38">
        <f t="shared" si="9"/>
        <v>0</v>
      </c>
      <c r="H32" s="1" t="s">
        <v>30</v>
      </c>
    </row>
    <row r="33" s="3" customFormat="true" ht="27.95" customHeight="true" spans="1:7">
      <c r="A33" s="21" t="s">
        <v>41</v>
      </c>
      <c r="B33" s="22">
        <f t="shared" si="6"/>
        <v>1637.2</v>
      </c>
      <c r="C33" s="23">
        <f>SUMIF($H$7:$H$133,A33,$C$7:$C$133)</f>
        <v>2372</v>
      </c>
      <c r="D33" s="24">
        <f t="shared" si="7"/>
        <v>237.2</v>
      </c>
      <c r="E33" s="23">
        <f>SUMIF($H$7:$H$133,A33,$E$7:$E$133)</f>
        <v>28</v>
      </c>
      <c r="F33" s="23">
        <f>E33*40</f>
        <v>1120</v>
      </c>
      <c r="G33" s="22">
        <f t="shared" si="9"/>
        <v>1400</v>
      </c>
    </row>
    <row r="34" s="1" customFormat="true" ht="27.95" customHeight="true" spans="1:8">
      <c r="A34" s="25" t="s">
        <v>42</v>
      </c>
      <c r="B34" s="22"/>
      <c r="C34" s="29"/>
      <c r="D34" s="24"/>
      <c r="E34" s="25"/>
      <c r="F34" s="37"/>
      <c r="G34" s="22"/>
      <c r="H34" s="1" t="s">
        <v>43</v>
      </c>
    </row>
    <row r="35" s="1" customFormat="true" ht="27.95" customHeight="true" spans="1:8">
      <c r="A35" s="25" t="s">
        <v>44</v>
      </c>
      <c r="B35" s="22"/>
      <c r="C35" s="29"/>
      <c r="D35" s="24"/>
      <c r="E35" s="25"/>
      <c r="F35" s="37"/>
      <c r="G35" s="22"/>
      <c r="H35" s="1" t="s">
        <v>43</v>
      </c>
    </row>
    <row r="36" s="1" customFormat="true" ht="27.95" customHeight="true" spans="1:8">
      <c r="A36" s="25" t="s">
        <v>45</v>
      </c>
      <c r="B36" s="22"/>
      <c r="C36" s="29"/>
      <c r="D36" s="24"/>
      <c r="E36" s="25"/>
      <c r="F36" s="37"/>
      <c r="G36" s="22"/>
      <c r="H36" s="1" t="s">
        <v>43</v>
      </c>
    </row>
    <row r="37" s="1" customFormat="true" ht="27.95" customHeight="true" spans="1:8">
      <c r="A37" s="25" t="s">
        <v>46</v>
      </c>
      <c r="B37" s="22"/>
      <c r="C37" s="29"/>
      <c r="D37" s="24"/>
      <c r="E37" s="25"/>
      <c r="F37" s="37"/>
      <c r="G37" s="22"/>
      <c r="H37" s="1" t="s">
        <v>43</v>
      </c>
    </row>
    <row r="38" s="1" customFormat="true" ht="27.95" customHeight="true" spans="1:8">
      <c r="A38" s="25" t="s">
        <v>47</v>
      </c>
      <c r="B38" s="22">
        <f t="shared" ref="B38:B59" si="10">D38+G38</f>
        <v>2.2</v>
      </c>
      <c r="C38" s="26">
        <v>22</v>
      </c>
      <c r="D38" s="27">
        <f t="shared" ref="D38:D42" si="11">C38/10</f>
        <v>2.2</v>
      </c>
      <c r="E38" s="25"/>
      <c r="F38" s="37"/>
      <c r="G38" s="38"/>
      <c r="H38" s="1" t="s">
        <v>43</v>
      </c>
    </row>
    <row r="39" s="1" customFormat="true" ht="27.95" customHeight="true" spans="1:8">
      <c r="A39" s="25" t="s">
        <v>48</v>
      </c>
      <c r="B39" s="22">
        <f t="shared" si="10"/>
        <v>130</v>
      </c>
      <c r="C39" s="26">
        <v>300</v>
      </c>
      <c r="D39" s="27">
        <f t="shared" si="11"/>
        <v>30</v>
      </c>
      <c r="E39" s="25">
        <v>2</v>
      </c>
      <c r="F39" s="37">
        <f t="shared" ref="F39:F48" si="12">E39*40</f>
        <v>80</v>
      </c>
      <c r="G39" s="38">
        <f t="shared" ref="G39:G48" si="13">E39*50</f>
        <v>100</v>
      </c>
      <c r="H39" s="1" t="s">
        <v>43</v>
      </c>
    </row>
    <row r="40" s="1" customFormat="true" ht="27.95" customHeight="true" spans="1:8">
      <c r="A40" s="25" t="s">
        <v>49</v>
      </c>
      <c r="B40" s="22">
        <f t="shared" si="10"/>
        <v>128</v>
      </c>
      <c r="C40" s="26">
        <v>280</v>
      </c>
      <c r="D40" s="27">
        <f t="shared" si="11"/>
        <v>28</v>
      </c>
      <c r="E40" s="25">
        <v>2</v>
      </c>
      <c r="F40" s="37">
        <f t="shared" si="12"/>
        <v>80</v>
      </c>
      <c r="G40" s="38">
        <f t="shared" si="13"/>
        <v>100</v>
      </c>
      <c r="H40" s="1" t="s">
        <v>43</v>
      </c>
    </row>
    <row r="41" s="1" customFormat="true" ht="27.95" customHeight="true" spans="1:8">
      <c r="A41" s="25" t="s">
        <v>50</v>
      </c>
      <c r="B41" s="22">
        <f t="shared" si="10"/>
        <v>152</v>
      </c>
      <c r="C41" s="26">
        <v>520</v>
      </c>
      <c r="D41" s="27">
        <f t="shared" si="11"/>
        <v>52</v>
      </c>
      <c r="E41" s="25">
        <v>2</v>
      </c>
      <c r="F41" s="37">
        <f t="shared" si="12"/>
        <v>80</v>
      </c>
      <c r="G41" s="38">
        <f t="shared" si="13"/>
        <v>100</v>
      </c>
      <c r="H41" s="1" t="s">
        <v>43</v>
      </c>
    </row>
    <row r="42" s="1" customFormat="true" ht="27.95" customHeight="true" spans="1:8">
      <c r="A42" s="25" t="s">
        <v>51</v>
      </c>
      <c r="B42" s="22">
        <f t="shared" si="10"/>
        <v>170</v>
      </c>
      <c r="C42" s="26">
        <v>200</v>
      </c>
      <c r="D42" s="27">
        <f t="shared" si="11"/>
        <v>20</v>
      </c>
      <c r="E42" s="25">
        <v>3</v>
      </c>
      <c r="F42" s="37">
        <f t="shared" si="12"/>
        <v>120</v>
      </c>
      <c r="G42" s="38">
        <f t="shared" si="13"/>
        <v>150</v>
      </c>
      <c r="H42" s="1" t="s">
        <v>43</v>
      </c>
    </row>
    <row r="43" s="1" customFormat="true" ht="27.95" customHeight="true" spans="1:8">
      <c r="A43" s="25" t="s">
        <v>52</v>
      </c>
      <c r="B43" s="22">
        <f t="shared" si="10"/>
        <v>150</v>
      </c>
      <c r="C43" s="26"/>
      <c r="D43" s="27"/>
      <c r="E43" s="25">
        <v>3</v>
      </c>
      <c r="F43" s="37">
        <f t="shared" si="12"/>
        <v>120</v>
      </c>
      <c r="G43" s="38">
        <f t="shared" si="13"/>
        <v>150</v>
      </c>
      <c r="H43" s="1" t="s">
        <v>43</v>
      </c>
    </row>
    <row r="44" s="1" customFormat="true" ht="27.95" customHeight="true" spans="1:8">
      <c r="A44" s="25" t="s">
        <v>53</v>
      </c>
      <c r="B44" s="22">
        <f t="shared" si="10"/>
        <v>270</v>
      </c>
      <c r="C44" s="26">
        <v>700</v>
      </c>
      <c r="D44" s="27">
        <f t="shared" ref="D44:D49" si="14">C44/10</f>
        <v>70</v>
      </c>
      <c r="E44" s="25">
        <v>4</v>
      </c>
      <c r="F44" s="37">
        <f t="shared" si="12"/>
        <v>160</v>
      </c>
      <c r="G44" s="38">
        <f t="shared" si="13"/>
        <v>200</v>
      </c>
      <c r="H44" s="1" t="s">
        <v>43</v>
      </c>
    </row>
    <row r="45" s="1" customFormat="true" ht="27.95" customHeight="true" spans="1:8">
      <c r="A45" s="25" t="s">
        <v>54</v>
      </c>
      <c r="B45" s="22">
        <f t="shared" si="10"/>
        <v>100</v>
      </c>
      <c r="C45" s="26"/>
      <c r="D45" s="27"/>
      <c r="E45" s="25">
        <v>2</v>
      </c>
      <c r="F45" s="37">
        <f t="shared" si="12"/>
        <v>80</v>
      </c>
      <c r="G45" s="38">
        <f t="shared" si="13"/>
        <v>100</v>
      </c>
      <c r="H45" s="1" t="s">
        <v>43</v>
      </c>
    </row>
    <row r="46" s="1" customFormat="true" ht="27.95" customHeight="true" spans="1:8">
      <c r="A46" s="25" t="s">
        <v>55</v>
      </c>
      <c r="B46" s="22">
        <f t="shared" si="10"/>
        <v>100</v>
      </c>
      <c r="C46" s="26"/>
      <c r="D46" s="27"/>
      <c r="E46" s="25">
        <v>2</v>
      </c>
      <c r="F46" s="37">
        <f t="shared" si="12"/>
        <v>80</v>
      </c>
      <c r="G46" s="38">
        <f t="shared" si="13"/>
        <v>100</v>
      </c>
      <c r="H46" s="1" t="s">
        <v>43</v>
      </c>
    </row>
    <row r="47" s="1" customFormat="true" ht="27.95" customHeight="true" spans="1:8">
      <c r="A47" s="25" t="s">
        <v>56</v>
      </c>
      <c r="B47" s="22">
        <f t="shared" si="10"/>
        <v>100</v>
      </c>
      <c r="C47" s="26"/>
      <c r="D47" s="27"/>
      <c r="E47" s="25">
        <v>2</v>
      </c>
      <c r="F47" s="37">
        <f t="shared" si="12"/>
        <v>80</v>
      </c>
      <c r="G47" s="38">
        <f t="shared" si="13"/>
        <v>100</v>
      </c>
      <c r="H47" s="1" t="s">
        <v>43</v>
      </c>
    </row>
    <row r="48" s="1" customFormat="true" ht="27.95" customHeight="true" spans="1:8">
      <c r="A48" s="28" t="s">
        <v>57</v>
      </c>
      <c r="B48" s="22">
        <f t="shared" si="10"/>
        <v>170</v>
      </c>
      <c r="C48" s="26">
        <v>200</v>
      </c>
      <c r="D48" s="27">
        <f t="shared" si="14"/>
        <v>20</v>
      </c>
      <c r="E48" s="25">
        <v>3</v>
      </c>
      <c r="F48" s="37">
        <f t="shared" si="12"/>
        <v>120</v>
      </c>
      <c r="G48" s="38">
        <f t="shared" si="13"/>
        <v>150</v>
      </c>
      <c r="H48" s="1" t="s">
        <v>43</v>
      </c>
    </row>
    <row r="49" s="1" customFormat="true" ht="27.95" customHeight="true" spans="1:8">
      <c r="A49" s="25" t="s">
        <v>58</v>
      </c>
      <c r="B49" s="22">
        <f t="shared" si="10"/>
        <v>15</v>
      </c>
      <c r="C49" s="26">
        <v>150</v>
      </c>
      <c r="D49" s="27">
        <f t="shared" si="14"/>
        <v>15</v>
      </c>
      <c r="E49" s="25"/>
      <c r="F49" s="37"/>
      <c r="G49" s="38"/>
      <c r="H49" s="1" t="s">
        <v>43</v>
      </c>
    </row>
    <row r="50" s="1" customFormat="true" ht="27.95" customHeight="true" spans="1:8">
      <c r="A50" s="25" t="s">
        <v>59</v>
      </c>
      <c r="B50" s="22">
        <f t="shared" si="10"/>
        <v>150</v>
      </c>
      <c r="C50" s="26"/>
      <c r="D50" s="27"/>
      <c r="E50" s="25">
        <v>3</v>
      </c>
      <c r="F50" s="37">
        <f t="shared" ref="F50:F58" si="15">E50*40</f>
        <v>120</v>
      </c>
      <c r="G50" s="38">
        <f t="shared" ref="G50:G58" si="16">E50*50</f>
        <v>150</v>
      </c>
      <c r="H50" s="1" t="s">
        <v>43</v>
      </c>
    </row>
    <row r="51" s="3" customFormat="true" ht="27.95" customHeight="true" spans="1:7">
      <c r="A51" s="21" t="s">
        <v>60</v>
      </c>
      <c r="B51" s="22">
        <f t="shared" si="10"/>
        <v>955.2</v>
      </c>
      <c r="C51" s="23">
        <f>SUMIF($H$7:$H$133,A51,$C$7:$C$133)</f>
        <v>1052</v>
      </c>
      <c r="D51" s="24">
        <f t="shared" ref="D51:D59" si="17">C51/10</f>
        <v>105.2</v>
      </c>
      <c r="E51" s="23">
        <f>SUMIF($H$7:$H$133,A51,$E$7:$E$133)</f>
        <v>17</v>
      </c>
      <c r="F51" s="23">
        <f t="shared" si="15"/>
        <v>680</v>
      </c>
      <c r="G51" s="22">
        <f t="shared" si="16"/>
        <v>850</v>
      </c>
    </row>
    <row r="52" s="1" customFormat="true" ht="27.95" customHeight="true" spans="1:8">
      <c r="A52" s="25" t="s">
        <v>61</v>
      </c>
      <c r="B52" s="22">
        <f t="shared" si="10"/>
        <v>19.7</v>
      </c>
      <c r="C52" s="26">
        <v>197</v>
      </c>
      <c r="D52" s="27">
        <f t="shared" si="17"/>
        <v>19.7</v>
      </c>
      <c r="E52" s="25"/>
      <c r="F52" s="37"/>
      <c r="G52" s="38"/>
      <c r="H52" s="1" t="s">
        <v>62</v>
      </c>
    </row>
    <row r="53" s="1" customFormat="true" ht="27.95" customHeight="true" spans="1:8">
      <c r="A53" s="25" t="s">
        <v>63</v>
      </c>
      <c r="B53" s="22">
        <f t="shared" si="10"/>
        <v>100</v>
      </c>
      <c r="C53" s="26"/>
      <c r="D53" s="27"/>
      <c r="E53" s="25">
        <v>2</v>
      </c>
      <c r="F53" s="37">
        <f t="shared" si="15"/>
        <v>80</v>
      </c>
      <c r="G53" s="38">
        <f t="shared" si="16"/>
        <v>100</v>
      </c>
      <c r="H53" s="1" t="s">
        <v>62</v>
      </c>
    </row>
    <row r="54" s="1" customFormat="true" ht="27.95" customHeight="true" spans="1:8">
      <c r="A54" s="28" t="s">
        <v>64</v>
      </c>
      <c r="B54" s="22">
        <f t="shared" si="10"/>
        <v>165</v>
      </c>
      <c r="C54" s="26">
        <v>150</v>
      </c>
      <c r="D54" s="27">
        <f t="shared" si="17"/>
        <v>15</v>
      </c>
      <c r="E54" s="25">
        <v>3</v>
      </c>
      <c r="F54" s="37">
        <f t="shared" si="15"/>
        <v>120</v>
      </c>
      <c r="G54" s="38">
        <f t="shared" si="16"/>
        <v>150</v>
      </c>
      <c r="H54" s="1" t="s">
        <v>62</v>
      </c>
    </row>
    <row r="55" s="1" customFormat="true" ht="27.95" customHeight="true" spans="1:8">
      <c r="A55" s="25" t="s">
        <v>65</v>
      </c>
      <c r="B55" s="22">
        <f t="shared" si="10"/>
        <v>170</v>
      </c>
      <c r="C55" s="26">
        <v>200</v>
      </c>
      <c r="D55" s="27">
        <f t="shared" si="17"/>
        <v>20</v>
      </c>
      <c r="E55" s="25">
        <v>3</v>
      </c>
      <c r="F55" s="37">
        <f t="shared" si="15"/>
        <v>120</v>
      </c>
      <c r="G55" s="38">
        <f t="shared" si="16"/>
        <v>150</v>
      </c>
      <c r="H55" s="1" t="s">
        <v>62</v>
      </c>
    </row>
    <row r="56" s="1" customFormat="true" ht="27.95" customHeight="true" spans="1:8">
      <c r="A56" s="25" t="s">
        <v>66</v>
      </c>
      <c r="B56" s="22">
        <f t="shared" si="10"/>
        <v>225.5</v>
      </c>
      <c r="C56" s="26">
        <v>255</v>
      </c>
      <c r="D56" s="27">
        <f t="shared" si="17"/>
        <v>25.5</v>
      </c>
      <c r="E56" s="25">
        <v>4</v>
      </c>
      <c r="F56" s="37">
        <f t="shared" si="15"/>
        <v>160</v>
      </c>
      <c r="G56" s="38">
        <f t="shared" si="16"/>
        <v>200</v>
      </c>
      <c r="H56" s="1" t="s">
        <v>62</v>
      </c>
    </row>
    <row r="57" s="1" customFormat="true" ht="27.95" customHeight="true" spans="1:8">
      <c r="A57" s="28" t="s">
        <v>67</v>
      </c>
      <c r="B57" s="22">
        <f t="shared" si="10"/>
        <v>160</v>
      </c>
      <c r="C57" s="26">
        <v>100</v>
      </c>
      <c r="D57" s="27">
        <f t="shared" si="17"/>
        <v>10</v>
      </c>
      <c r="E57" s="25">
        <v>3</v>
      </c>
      <c r="F57" s="37">
        <f t="shared" si="15"/>
        <v>120</v>
      </c>
      <c r="G57" s="38">
        <f t="shared" si="16"/>
        <v>150</v>
      </c>
      <c r="H57" s="1" t="s">
        <v>62</v>
      </c>
    </row>
    <row r="58" s="1" customFormat="true" ht="27.95" customHeight="true" spans="1:8">
      <c r="A58" s="25" t="s">
        <v>68</v>
      </c>
      <c r="B58" s="22">
        <f t="shared" si="10"/>
        <v>115</v>
      </c>
      <c r="C58" s="26">
        <v>150</v>
      </c>
      <c r="D58" s="27">
        <f t="shared" si="17"/>
        <v>15</v>
      </c>
      <c r="E58" s="25">
        <v>2</v>
      </c>
      <c r="F58" s="37">
        <f t="shared" si="15"/>
        <v>80</v>
      </c>
      <c r="G58" s="38">
        <f t="shared" si="16"/>
        <v>100</v>
      </c>
      <c r="H58" s="1" t="s">
        <v>62</v>
      </c>
    </row>
    <row r="59" s="3" customFormat="true" ht="27.95" customHeight="true" spans="1:7">
      <c r="A59" s="21" t="s">
        <v>69</v>
      </c>
      <c r="B59" s="22">
        <f t="shared" si="10"/>
        <v>20.5</v>
      </c>
      <c r="C59" s="23">
        <f>SUMIF($H$7:$H$133,A59,$C$7:$C$133)</f>
        <v>205</v>
      </c>
      <c r="D59" s="24">
        <f t="shared" si="17"/>
        <v>20.5</v>
      </c>
      <c r="E59" s="23"/>
      <c r="F59" s="37"/>
      <c r="G59" s="22"/>
    </row>
    <row r="60" s="1" customFormat="true" ht="27.95" customHeight="true" spans="1:8">
      <c r="A60" s="25" t="s">
        <v>70</v>
      </c>
      <c r="B60" s="22"/>
      <c r="C60" s="29"/>
      <c r="D60" s="24"/>
      <c r="E60" s="25"/>
      <c r="F60" s="37"/>
      <c r="G60" s="22"/>
      <c r="H60" s="1" t="s">
        <v>71</v>
      </c>
    </row>
    <row r="61" s="1" customFormat="true" ht="27.95" customHeight="true" spans="1:8">
      <c r="A61" s="25" t="s">
        <v>72</v>
      </c>
      <c r="B61" s="22"/>
      <c r="C61" s="29"/>
      <c r="D61" s="24"/>
      <c r="E61" s="25"/>
      <c r="F61" s="37"/>
      <c r="G61" s="22"/>
      <c r="H61" s="1" t="s">
        <v>71</v>
      </c>
    </row>
    <row r="62" s="1" customFormat="true" ht="27.95" customHeight="true" spans="1:8">
      <c r="A62" s="25" t="s">
        <v>73</v>
      </c>
      <c r="B62" s="22"/>
      <c r="C62" s="29"/>
      <c r="D62" s="24"/>
      <c r="E62" s="25"/>
      <c r="F62" s="37"/>
      <c r="G62" s="22"/>
      <c r="H62" s="1" t="s">
        <v>71</v>
      </c>
    </row>
    <row r="63" s="1" customFormat="true" ht="27.95" customHeight="true" spans="1:8">
      <c r="A63" s="25" t="s">
        <v>74</v>
      </c>
      <c r="B63" s="22">
        <f t="shared" ref="B63:B67" si="18">D63+G63</f>
        <v>20.5</v>
      </c>
      <c r="C63" s="26">
        <v>205</v>
      </c>
      <c r="D63" s="27">
        <f>C63/10</f>
        <v>20.5</v>
      </c>
      <c r="E63" s="25"/>
      <c r="F63" s="37"/>
      <c r="G63" s="22"/>
      <c r="H63" s="1" t="s">
        <v>71</v>
      </c>
    </row>
    <row r="64" s="3" customFormat="true" ht="27.95" customHeight="true" spans="1:7">
      <c r="A64" s="21" t="s">
        <v>75</v>
      </c>
      <c r="B64" s="22">
        <f t="shared" si="18"/>
        <v>46</v>
      </c>
      <c r="C64" s="23">
        <f>SUMIF($H$7:$H$133,A64,$C$7:$C$133)</f>
        <v>80</v>
      </c>
      <c r="D64" s="24">
        <f>C64/10</f>
        <v>8</v>
      </c>
      <c r="E64" s="23">
        <f>SUMIF($H$7:$H$133,A64,$E$7:$E$133)</f>
        <v>1</v>
      </c>
      <c r="F64" s="23">
        <v>38</v>
      </c>
      <c r="G64" s="22">
        <v>38</v>
      </c>
    </row>
    <row r="65" s="1" customFormat="true" ht="27.95" customHeight="true" spans="1:8">
      <c r="A65" s="25" t="s">
        <v>76</v>
      </c>
      <c r="B65" s="22"/>
      <c r="C65" s="29"/>
      <c r="D65" s="24"/>
      <c r="E65" s="25"/>
      <c r="F65" s="37"/>
      <c r="G65" s="22"/>
      <c r="H65" s="1" t="s">
        <v>77</v>
      </c>
    </row>
    <row r="66" s="1" customFormat="true" ht="27.95" customHeight="true" spans="1:8">
      <c r="A66" s="25" t="s">
        <v>78</v>
      </c>
      <c r="B66" s="22"/>
      <c r="C66" s="29"/>
      <c r="D66" s="24"/>
      <c r="E66" s="25"/>
      <c r="F66" s="37"/>
      <c r="G66" s="22"/>
      <c r="H66" s="1" t="s">
        <v>77</v>
      </c>
    </row>
    <row r="67" s="1" customFormat="true" ht="27.95" customHeight="true" spans="1:8">
      <c r="A67" s="25" t="s">
        <v>79</v>
      </c>
      <c r="B67" s="22">
        <f t="shared" si="18"/>
        <v>46</v>
      </c>
      <c r="C67" s="26">
        <v>80</v>
      </c>
      <c r="D67" s="27">
        <v>8</v>
      </c>
      <c r="E67" s="25">
        <v>1</v>
      </c>
      <c r="F67" s="37">
        <v>38</v>
      </c>
      <c r="G67" s="38">
        <v>38</v>
      </c>
      <c r="H67" s="1" t="s">
        <v>77</v>
      </c>
    </row>
    <row r="68" s="1" customFormat="true" ht="27.95" customHeight="true" spans="1:8">
      <c r="A68" s="25" t="s">
        <v>80</v>
      </c>
      <c r="B68" s="22"/>
      <c r="C68" s="29"/>
      <c r="D68" s="24"/>
      <c r="E68" s="25"/>
      <c r="F68" s="37"/>
      <c r="G68" s="22"/>
      <c r="H68" s="1" t="s">
        <v>77</v>
      </c>
    </row>
    <row r="69" s="3" customFormat="true" ht="27.95" customHeight="true" spans="1:7">
      <c r="A69" s="21" t="s">
        <v>81</v>
      </c>
      <c r="B69" s="22">
        <f t="shared" ref="B69:B124" si="19">D69+G69</f>
        <v>517.1</v>
      </c>
      <c r="C69" s="23">
        <f>SUMIF($H$7:$H$133,A69,$C$7:$C$133)</f>
        <v>171</v>
      </c>
      <c r="D69" s="24">
        <f t="shared" ref="D69:D76" si="20">C69/10</f>
        <v>17.1</v>
      </c>
      <c r="E69" s="23">
        <f>SUMIF($H$7:$H$133,A69,$E$7:$E$133)</f>
        <v>10</v>
      </c>
      <c r="F69" s="23">
        <f t="shared" ref="F69:F80" si="21">E69*40</f>
        <v>400</v>
      </c>
      <c r="G69" s="22">
        <f t="shared" ref="G69:G80" si="22">E69*50</f>
        <v>500</v>
      </c>
    </row>
    <row r="70" s="1" customFormat="true" ht="27.95" customHeight="true" spans="1:8">
      <c r="A70" s="25" t="s">
        <v>82</v>
      </c>
      <c r="B70" s="22">
        <f t="shared" si="19"/>
        <v>117.1</v>
      </c>
      <c r="C70" s="26">
        <v>171</v>
      </c>
      <c r="D70" s="27">
        <f t="shared" si="20"/>
        <v>17.1</v>
      </c>
      <c r="E70" s="25">
        <v>2</v>
      </c>
      <c r="F70" s="37">
        <f t="shared" si="21"/>
        <v>80</v>
      </c>
      <c r="G70" s="38">
        <f t="shared" si="22"/>
        <v>100</v>
      </c>
      <c r="H70" s="1" t="s">
        <v>83</v>
      </c>
    </row>
    <row r="71" s="1" customFormat="true" ht="27.95" customHeight="true" spans="1:8">
      <c r="A71" s="25" t="s">
        <v>84</v>
      </c>
      <c r="B71" s="22">
        <f t="shared" si="19"/>
        <v>100</v>
      </c>
      <c r="C71" s="26"/>
      <c r="D71" s="27"/>
      <c r="E71" s="25">
        <v>2</v>
      </c>
      <c r="F71" s="37">
        <f t="shared" si="21"/>
        <v>80</v>
      </c>
      <c r="G71" s="38">
        <f t="shared" si="22"/>
        <v>100</v>
      </c>
      <c r="H71" s="1" t="s">
        <v>83</v>
      </c>
    </row>
    <row r="72" s="1" customFormat="true" ht="27.95" customHeight="true" spans="1:8">
      <c r="A72" s="25" t="s">
        <v>85</v>
      </c>
      <c r="B72" s="22">
        <f t="shared" si="19"/>
        <v>150</v>
      </c>
      <c r="C72" s="26"/>
      <c r="D72" s="27"/>
      <c r="E72" s="25">
        <v>3</v>
      </c>
      <c r="F72" s="37">
        <f t="shared" si="21"/>
        <v>120</v>
      </c>
      <c r="G72" s="38">
        <f t="shared" si="22"/>
        <v>150</v>
      </c>
      <c r="H72" s="1" t="s">
        <v>83</v>
      </c>
    </row>
    <row r="73" s="1" customFormat="true" ht="27.95" customHeight="true" spans="1:8">
      <c r="A73" s="25" t="s">
        <v>86</v>
      </c>
      <c r="B73" s="22">
        <f t="shared" si="19"/>
        <v>150</v>
      </c>
      <c r="C73" s="26"/>
      <c r="D73" s="27"/>
      <c r="E73" s="25">
        <v>3</v>
      </c>
      <c r="F73" s="37">
        <f t="shared" si="21"/>
        <v>120</v>
      </c>
      <c r="G73" s="38">
        <f t="shared" si="22"/>
        <v>150</v>
      </c>
      <c r="H73" s="1" t="s">
        <v>83</v>
      </c>
    </row>
    <row r="74" s="3" customFormat="true" ht="27.95" customHeight="true" spans="1:7">
      <c r="A74" s="21" t="s">
        <v>87</v>
      </c>
      <c r="B74" s="22">
        <f t="shared" si="19"/>
        <v>881.7</v>
      </c>
      <c r="C74" s="23">
        <f>SUMIF($H$7:$H$133,A74,$C$7:$C$133)</f>
        <v>1817</v>
      </c>
      <c r="D74" s="24">
        <f t="shared" si="20"/>
        <v>181.7</v>
      </c>
      <c r="E74" s="23">
        <f>SUMIF($H$7:$H$133,A74,$E$7:$E$133)</f>
        <v>14</v>
      </c>
      <c r="F74" s="23">
        <f t="shared" si="21"/>
        <v>560</v>
      </c>
      <c r="G74" s="22">
        <f t="shared" si="22"/>
        <v>700</v>
      </c>
    </row>
    <row r="75" s="1" customFormat="true" ht="27.95" customHeight="true" spans="1:8">
      <c r="A75" s="25" t="s">
        <v>88</v>
      </c>
      <c r="B75" s="22">
        <f t="shared" si="19"/>
        <v>170</v>
      </c>
      <c r="C75" s="26">
        <v>700</v>
      </c>
      <c r="D75" s="27">
        <f t="shared" si="20"/>
        <v>70</v>
      </c>
      <c r="E75" s="25">
        <v>2</v>
      </c>
      <c r="F75" s="37">
        <f t="shared" si="21"/>
        <v>80</v>
      </c>
      <c r="G75" s="38">
        <f t="shared" si="22"/>
        <v>100</v>
      </c>
      <c r="H75" s="1" t="s">
        <v>89</v>
      </c>
    </row>
    <row r="76" s="1" customFormat="true" ht="27.95" customHeight="true" spans="1:8">
      <c r="A76" s="25" t="s">
        <v>90</v>
      </c>
      <c r="B76" s="22">
        <f t="shared" si="19"/>
        <v>170</v>
      </c>
      <c r="C76" s="26">
        <v>200</v>
      </c>
      <c r="D76" s="27">
        <f t="shared" si="20"/>
        <v>20</v>
      </c>
      <c r="E76" s="25">
        <v>3</v>
      </c>
      <c r="F76" s="37">
        <f t="shared" si="21"/>
        <v>120</v>
      </c>
      <c r="G76" s="38">
        <f t="shared" si="22"/>
        <v>150</v>
      </c>
      <c r="H76" s="1" t="s">
        <v>89</v>
      </c>
    </row>
    <row r="77" s="1" customFormat="true" ht="27.95" customHeight="true" spans="1:8">
      <c r="A77" s="25" t="s">
        <v>91</v>
      </c>
      <c r="B77" s="22">
        <f t="shared" si="19"/>
        <v>150</v>
      </c>
      <c r="C77" s="26"/>
      <c r="D77" s="27"/>
      <c r="E77" s="25">
        <v>3</v>
      </c>
      <c r="F77" s="37">
        <f t="shared" si="21"/>
        <v>120</v>
      </c>
      <c r="G77" s="38">
        <f t="shared" si="22"/>
        <v>150</v>
      </c>
      <c r="H77" s="1" t="s">
        <v>89</v>
      </c>
    </row>
    <row r="78" s="1" customFormat="true" ht="27.95" customHeight="true" spans="1:8">
      <c r="A78" s="25" t="s">
        <v>92</v>
      </c>
      <c r="B78" s="22">
        <f t="shared" si="19"/>
        <v>181.2</v>
      </c>
      <c r="C78" s="26">
        <v>312</v>
      </c>
      <c r="D78" s="27">
        <f t="shared" ref="D78:D85" si="23">C78/10</f>
        <v>31.2</v>
      </c>
      <c r="E78" s="25">
        <v>3</v>
      </c>
      <c r="F78" s="37">
        <f t="shared" si="21"/>
        <v>120</v>
      </c>
      <c r="G78" s="38">
        <f t="shared" si="22"/>
        <v>150</v>
      </c>
      <c r="H78" s="1" t="s">
        <v>89</v>
      </c>
    </row>
    <row r="79" s="1" customFormat="true" ht="27.95" customHeight="true" spans="1:8">
      <c r="A79" s="25" t="s">
        <v>93</v>
      </c>
      <c r="B79" s="22">
        <f t="shared" si="19"/>
        <v>210.5</v>
      </c>
      <c r="C79" s="26">
        <v>605</v>
      </c>
      <c r="D79" s="27">
        <f t="shared" si="23"/>
        <v>60.5</v>
      </c>
      <c r="E79" s="25">
        <v>3</v>
      </c>
      <c r="F79" s="37">
        <f t="shared" si="21"/>
        <v>120</v>
      </c>
      <c r="G79" s="38">
        <f t="shared" si="22"/>
        <v>150</v>
      </c>
      <c r="H79" s="1" t="s">
        <v>89</v>
      </c>
    </row>
    <row r="80" s="5" customFormat="true" ht="27.95" customHeight="true" spans="1:8">
      <c r="A80" s="21" t="s">
        <v>94</v>
      </c>
      <c r="B80" s="22">
        <f t="shared" si="19"/>
        <v>832.2</v>
      </c>
      <c r="C80" s="23">
        <f>SUMIF($H$7:$H$133,A80,$C$7:$C$133)</f>
        <v>1322</v>
      </c>
      <c r="D80" s="24">
        <f t="shared" si="23"/>
        <v>132.2</v>
      </c>
      <c r="E80" s="23">
        <f>SUMIF($H$7:$H$133,A80,$E$7:$E$133)</f>
        <v>14</v>
      </c>
      <c r="F80" s="23">
        <f t="shared" si="21"/>
        <v>560</v>
      </c>
      <c r="G80" s="22">
        <f t="shared" si="22"/>
        <v>700</v>
      </c>
      <c r="H80" s="3"/>
    </row>
    <row r="81" s="1" customFormat="true" ht="27.95" customHeight="true" spans="1:8">
      <c r="A81" s="25" t="s">
        <v>95</v>
      </c>
      <c r="B81" s="22">
        <f t="shared" si="19"/>
        <v>28.4</v>
      </c>
      <c r="C81" s="26">
        <v>284</v>
      </c>
      <c r="D81" s="27">
        <f t="shared" si="23"/>
        <v>28.4</v>
      </c>
      <c r="E81" s="25"/>
      <c r="F81" s="37"/>
      <c r="G81" s="38"/>
      <c r="H81" s="1" t="s">
        <v>96</v>
      </c>
    </row>
    <row r="82" s="1" customFormat="true" ht="27.95" customHeight="true" spans="1:8">
      <c r="A82" s="25" t="s">
        <v>97</v>
      </c>
      <c r="B82" s="22">
        <f t="shared" si="19"/>
        <v>63.4</v>
      </c>
      <c r="C82" s="26">
        <v>134</v>
      </c>
      <c r="D82" s="27">
        <f t="shared" si="23"/>
        <v>13.4</v>
      </c>
      <c r="E82" s="25">
        <v>1</v>
      </c>
      <c r="F82" s="37">
        <f t="shared" ref="F82:F84" si="24">E82*40</f>
        <v>40</v>
      </c>
      <c r="G82" s="38">
        <f t="shared" ref="G82:G84" si="25">E82*50</f>
        <v>50</v>
      </c>
      <c r="H82" s="1" t="s">
        <v>96</v>
      </c>
    </row>
    <row r="83" s="1" customFormat="true" ht="27.95" customHeight="true" spans="1:8">
      <c r="A83" s="25" t="s">
        <v>98</v>
      </c>
      <c r="B83" s="22">
        <f t="shared" si="19"/>
        <v>224.3</v>
      </c>
      <c r="C83" s="26">
        <v>243</v>
      </c>
      <c r="D83" s="27">
        <f t="shared" si="23"/>
        <v>24.3</v>
      </c>
      <c r="E83" s="25">
        <v>4</v>
      </c>
      <c r="F83" s="37">
        <f t="shared" si="24"/>
        <v>160</v>
      </c>
      <c r="G83" s="38">
        <f t="shared" si="25"/>
        <v>200</v>
      </c>
      <c r="H83" s="1" t="s">
        <v>96</v>
      </c>
    </row>
    <row r="84" s="1" customFormat="true" ht="27.95" customHeight="true" spans="1:8">
      <c r="A84" s="25" t="s">
        <v>99</v>
      </c>
      <c r="B84" s="22">
        <f t="shared" si="19"/>
        <v>195.4</v>
      </c>
      <c r="C84" s="26">
        <v>454</v>
      </c>
      <c r="D84" s="27">
        <f t="shared" si="23"/>
        <v>45.4</v>
      </c>
      <c r="E84" s="25">
        <v>3</v>
      </c>
      <c r="F84" s="37">
        <f t="shared" si="24"/>
        <v>120</v>
      </c>
      <c r="G84" s="38">
        <f t="shared" si="25"/>
        <v>150</v>
      </c>
      <c r="H84" s="1" t="s">
        <v>96</v>
      </c>
    </row>
    <row r="85" s="1" customFormat="true" ht="27.95" customHeight="true" spans="1:8">
      <c r="A85" s="25" t="s">
        <v>100</v>
      </c>
      <c r="B85" s="22">
        <f t="shared" si="19"/>
        <v>20.7</v>
      </c>
      <c r="C85" s="26">
        <v>207</v>
      </c>
      <c r="D85" s="27">
        <f t="shared" si="23"/>
        <v>20.7</v>
      </c>
      <c r="E85" s="25"/>
      <c r="F85" s="37"/>
      <c r="G85" s="38"/>
      <c r="H85" s="1" t="s">
        <v>96</v>
      </c>
    </row>
    <row r="86" s="1" customFormat="true" ht="27.95" customHeight="true" spans="1:8">
      <c r="A86" s="25" t="s">
        <v>101</v>
      </c>
      <c r="B86" s="22">
        <f t="shared" si="19"/>
        <v>100</v>
      </c>
      <c r="C86" s="26"/>
      <c r="D86" s="27"/>
      <c r="E86" s="25">
        <v>2</v>
      </c>
      <c r="F86" s="37">
        <f t="shared" ref="F86:F88" si="26">E86*40</f>
        <v>80</v>
      </c>
      <c r="G86" s="38">
        <f t="shared" ref="G86:G88" si="27">E86*50</f>
        <v>100</v>
      </c>
      <c r="H86" s="1" t="s">
        <v>96</v>
      </c>
    </row>
    <row r="87" s="1" customFormat="true" ht="27.95" customHeight="true" spans="1:8">
      <c r="A87" s="25" t="s">
        <v>102</v>
      </c>
      <c r="B87" s="22">
        <f t="shared" si="19"/>
        <v>200</v>
      </c>
      <c r="C87" s="26"/>
      <c r="D87" s="27"/>
      <c r="E87" s="25">
        <v>4</v>
      </c>
      <c r="F87" s="37">
        <f t="shared" si="26"/>
        <v>160</v>
      </c>
      <c r="G87" s="38">
        <f t="shared" si="27"/>
        <v>200</v>
      </c>
      <c r="H87" s="1" t="s">
        <v>96</v>
      </c>
    </row>
    <row r="88" s="3" customFormat="true" ht="27.95" customHeight="true" spans="1:7">
      <c r="A88" s="21" t="s">
        <v>103</v>
      </c>
      <c r="B88" s="22">
        <f t="shared" si="19"/>
        <v>1674.9</v>
      </c>
      <c r="C88" s="23">
        <f>SUMIF($H$7:$H$133,A88,$C$7:$C$133)</f>
        <v>3249</v>
      </c>
      <c r="D88" s="24">
        <f t="shared" ref="D88:D121" si="28">C88/10</f>
        <v>324.9</v>
      </c>
      <c r="E88" s="23">
        <f>SUMIF($H$7:$H$133,A88,$E$7:$E$133)</f>
        <v>27</v>
      </c>
      <c r="F88" s="23">
        <f t="shared" si="26"/>
        <v>1080</v>
      </c>
      <c r="G88" s="22">
        <f t="shared" si="27"/>
        <v>1350</v>
      </c>
    </row>
    <row r="89" s="1" customFormat="true" ht="27.95" customHeight="true" spans="1:8">
      <c r="A89" s="25" t="s">
        <v>104</v>
      </c>
      <c r="B89" s="22">
        <f t="shared" si="19"/>
        <v>23.9</v>
      </c>
      <c r="C89" s="26">
        <v>239</v>
      </c>
      <c r="D89" s="27">
        <f t="shared" si="28"/>
        <v>23.9</v>
      </c>
      <c r="E89" s="25"/>
      <c r="F89" s="37"/>
      <c r="G89" s="22"/>
      <c r="H89" s="1" t="s">
        <v>105</v>
      </c>
    </row>
    <row r="90" s="1" customFormat="true" ht="27.95" customHeight="true" spans="1:8">
      <c r="A90" s="25" t="s">
        <v>106</v>
      </c>
      <c r="B90" s="22">
        <f t="shared" si="19"/>
        <v>190</v>
      </c>
      <c r="C90" s="26">
        <v>400</v>
      </c>
      <c r="D90" s="27">
        <f t="shared" si="28"/>
        <v>40</v>
      </c>
      <c r="E90" s="25">
        <v>3</v>
      </c>
      <c r="F90" s="37">
        <f t="shared" ref="F90:F94" si="29">E90*40</f>
        <v>120</v>
      </c>
      <c r="G90" s="22">
        <f t="shared" ref="G90:G94" si="30">E90*50</f>
        <v>150</v>
      </c>
      <c r="H90" s="1" t="s">
        <v>105</v>
      </c>
    </row>
    <row r="91" s="1" customFormat="true" ht="27.95" customHeight="true" spans="1:8">
      <c r="A91" s="25" t="s">
        <v>107</v>
      </c>
      <c r="B91" s="22">
        <f t="shared" si="19"/>
        <v>177</v>
      </c>
      <c r="C91" s="26">
        <v>270</v>
      </c>
      <c r="D91" s="27">
        <f t="shared" si="28"/>
        <v>27</v>
      </c>
      <c r="E91" s="25">
        <v>3</v>
      </c>
      <c r="F91" s="37">
        <f t="shared" si="29"/>
        <v>120</v>
      </c>
      <c r="G91" s="22">
        <f t="shared" si="30"/>
        <v>150</v>
      </c>
      <c r="H91" s="1" t="s">
        <v>105</v>
      </c>
    </row>
    <row r="92" s="1" customFormat="true" ht="27.95" customHeight="true" spans="1:8">
      <c r="A92" s="25" t="s">
        <v>108</v>
      </c>
      <c r="B92" s="22">
        <f t="shared" si="19"/>
        <v>182</v>
      </c>
      <c r="C92" s="26">
        <v>320</v>
      </c>
      <c r="D92" s="27">
        <f t="shared" si="28"/>
        <v>32</v>
      </c>
      <c r="E92" s="25">
        <v>3</v>
      </c>
      <c r="F92" s="37">
        <f t="shared" si="29"/>
        <v>120</v>
      </c>
      <c r="G92" s="22">
        <f t="shared" si="30"/>
        <v>150</v>
      </c>
      <c r="H92" s="1" t="s">
        <v>105</v>
      </c>
    </row>
    <row r="93" s="1" customFormat="true" ht="27.95" customHeight="true" spans="1:8">
      <c r="A93" s="25" t="s">
        <v>109</v>
      </c>
      <c r="B93" s="22">
        <f t="shared" si="19"/>
        <v>215.5</v>
      </c>
      <c r="C93" s="26">
        <v>155</v>
      </c>
      <c r="D93" s="27">
        <f t="shared" si="28"/>
        <v>15.5</v>
      </c>
      <c r="E93" s="25">
        <v>4</v>
      </c>
      <c r="F93" s="37">
        <f t="shared" si="29"/>
        <v>160</v>
      </c>
      <c r="G93" s="22">
        <f t="shared" si="30"/>
        <v>200</v>
      </c>
      <c r="H93" s="1" t="s">
        <v>105</v>
      </c>
    </row>
    <row r="94" s="1" customFormat="true" ht="27.95" customHeight="true" spans="1:8">
      <c r="A94" s="25" t="s">
        <v>110</v>
      </c>
      <c r="B94" s="22">
        <f t="shared" si="19"/>
        <v>155</v>
      </c>
      <c r="C94" s="26">
        <v>550</v>
      </c>
      <c r="D94" s="27">
        <f t="shared" si="28"/>
        <v>55</v>
      </c>
      <c r="E94" s="25">
        <v>2</v>
      </c>
      <c r="F94" s="37">
        <f t="shared" si="29"/>
        <v>80</v>
      </c>
      <c r="G94" s="22">
        <f t="shared" si="30"/>
        <v>100</v>
      </c>
      <c r="H94" s="1" t="s">
        <v>105</v>
      </c>
    </row>
    <row r="95" s="1" customFormat="true" ht="27.95" customHeight="true" spans="1:8">
      <c r="A95" s="25" t="s">
        <v>111</v>
      </c>
      <c r="B95" s="22">
        <f t="shared" si="19"/>
        <v>10</v>
      </c>
      <c r="C95" s="26">
        <v>100</v>
      </c>
      <c r="D95" s="27">
        <f t="shared" si="28"/>
        <v>10</v>
      </c>
      <c r="E95" s="25"/>
      <c r="F95" s="37"/>
      <c r="G95" s="22"/>
      <c r="H95" s="1" t="s">
        <v>105</v>
      </c>
    </row>
    <row r="96" s="1" customFormat="true" ht="27.95" customHeight="true" spans="1:8">
      <c r="A96" s="25" t="s">
        <v>112</v>
      </c>
      <c r="B96" s="22">
        <f t="shared" si="19"/>
        <v>172.5</v>
      </c>
      <c r="C96" s="26">
        <v>225</v>
      </c>
      <c r="D96" s="27">
        <f t="shared" si="28"/>
        <v>22.5</v>
      </c>
      <c r="E96" s="25">
        <v>3</v>
      </c>
      <c r="F96" s="37">
        <f t="shared" ref="F96:F98" si="31">E96*40</f>
        <v>120</v>
      </c>
      <c r="G96" s="22">
        <f t="shared" ref="G96:G98" si="32">E96*50</f>
        <v>150</v>
      </c>
      <c r="H96" s="1" t="s">
        <v>105</v>
      </c>
    </row>
    <row r="97" s="1" customFormat="true" ht="27.95" customHeight="true" spans="1:8">
      <c r="A97" s="25" t="s">
        <v>113</v>
      </c>
      <c r="B97" s="22">
        <f t="shared" si="19"/>
        <v>155</v>
      </c>
      <c r="C97" s="26">
        <v>50</v>
      </c>
      <c r="D97" s="27">
        <f t="shared" si="28"/>
        <v>5</v>
      </c>
      <c r="E97" s="25">
        <v>3</v>
      </c>
      <c r="F97" s="37">
        <f t="shared" si="31"/>
        <v>120</v>
      </c>
      <c r="G97" s="22">
        <f t="shared" si="32"/>
        <v>150</v>
      </c>
      <c r="H97" s="1" t="s">
        <v>105</v>
      </c>
    </row>
    <row r="98" s="1" customFormat="true" ht="27.95" customHeight="true" spans="1:12">
      <c r="A98" s="25" t="s">
        <v>114</v>
      </c>
      <c r="B98" s="22">
        <f t="shared" si="19"/>
        <v>154</v>
      </c>
      <c r="C98" s="26">
        <v>40</v>
      </c>
      <c r="D98" s="27">
        <f t="shared" si="28"/>
        <v>4</v>
      </c>
      <c r="E98" s="25">
        <v>3</v>
      </c>
      <c r="F98" s="37">
        <f t="shared" si="31"/>
        <v>120</v>
      </c>
      <c r="G98" s="22">
        <f t="shared" si="32"/>
        <v>150</v>
      </c>
      <c r="H98" s="1" t="s">
        <v>105</v>
      </c>
      <c r="I98" s="1"/>
      <c r="J98" s="1"/>
      <c r="K98" s="41"/>
      <c r="L98" s="41"/>
    </row>
    <row r="99" s="1" customFormat="true" ht="27.95" customHeight="true" spans="1:12">
      <c r="A99" s="25" t="s">
        <v>115</v>
      </c>
      <c r="B99" s="22">
        <f t="shared" si="19"/>
        <v>30</v>
      </c>
      <c r="C99" s="26">
        <v>300</v>
      </c>
      <c r="D99" s="27">
        <f t="shared" si="28"/>
        <v>30</v>
      </c>
      <c r="E99" s="25"/>
      <c r="F99" s="37"/>
      <c r="G99" s="22"/>
      <c r="H99" s="1" t="s">
        <v>105</v>
      </c>
      <c r="I99" s="1"/>
      <c r="J99" s="1"/>
      <c r="K99" s="41"/>
      <c r="L99" s="41"/>
    </row>
    <row r="100" s="1" customFormat="true" ht="27.95" customHeight="true" spans="1:12">
      <c r="A100" s="25" t="s">
        <v>116</v>
      </c>
      <c r="B100" s="22">
        <f t="shared" si="19"/>
        <v>210</v>
      </c>
      <c r="C100" s="26">
        <v>600</v>
      </c>
      <c r="D100" s="27">
        <f t="shared" si="28"/>
        <v>60</v>
      </c>
      <c r="E100" s="25">
        <v>3</v>
      </c>
      <c r="F100" s="37">
        <f t="shared" ref="F100:F122" si="33">E100*40</f>
        <v>120</v>
      </c>
      <c r="G100" s="22">
        <f t="shared" ref="G100:G122" si="34">E100*50</f>
        <v>150</v>
      </c>
      <c r="H100" s="1" t="s">
        <v>105</v>
      </c>
      <c r="I100" s="1"/>
      <c r="J100" s="1"/>
      <c r="K100" s="41"/>
      <c r="L100" s="41"/>
    </row>
    <row r="101" s="5" customFormat="true" ht="27.95" customHeight="true" spans="1:12">
      <c r="A101" s="21" t="s">
        <v>117</v>
      </c>
      <c r="B101" s="22">
        <f t="shared" si="19"/>
        <v>954</v>
      </c>
      <c r="C101" s="23">
        <f>SUMIF($H$7:$H$133,A101,$C$7:$C$133)</f>
        <v>1540</v>
      </c>
      <c r="D101" s="24">
        <f t="shared" si="28"/>
        <v>154</v>
      </c>
      <c r="E101" s="23">
        <f>SUMIF($H$7:$H$133,A101,$E$7:$E$133)</f>
        <v>16</v>
      </c>
      <c r="F101" s="23">
        <f t="shared" si="33"/>
        <v>640</v>
      </c>
      <c r="G101" s="22">
        <f t="shared" si="34"/>
        <v>800</v>
      </c>
      <c r="H101" s="3"/>
      <c r="K101" s="42"/>
      <c r="L101" s="42"/>
    </row>
    <row r="102" s="1" customFormat="true" ht="27.95" customHeight="true" spans="1:12">
      <c r="A102" s="25" t="s">
        <v>118</v>
      </c>
      <c r="B102" s="22">
        <f t="shared" si="19"/>
        <v>234</v>
      </c>
      <c r="C102" s="26">
        <v>340</v>
      </c>
      <c r="D102" s="27">
        <f t="shared" si="28"/>
        <v>34</v>
      </c>
      <c r="E102" s="25">
        <v>4</v>
      </c>
      <c r="F102" s="37">
        <f t="shared" si="33"/>
        <v>160</v>
      </c>
      <c r="G102" s="38">
        <f t="shared" si="34"/>
        <v>200</v>
      </c>
      <c r="H102" s="1" t="s">
        <v>119</v>
      </c>
      <c r="I102" s="1"/>
      <c r="J102" s="1"/>
      <c r="K102" s="41"/>
      <c r="L102" s="41"/>
    </row>
    <row r="103" s="1" customFormat="true" ht="27.95" customHeight="true" spans="1:12">
      <c r="A103" s="25" t="s">
        <v>120</v>
      </c>
      <c r="B103" s="22">
        <f t="shared" si="19"/>
        <v>247.2</v>
      </c>
      <c r="C103" s="26">
        <v>472</v>
      </c>
      <c r="D103" s="27">
        <f t="shared" si="28"/>
        <v>47.2</v>
      </c>
      <c r="E103" s="25">
        <v>4</v>
      </c>
      <c r="F103" s="37">
        <f t="shared" si="33"/>
        <v>160</v>
      </c>
      <c r="G103" s="38">
        <f t="shared" si="34"/>
        <v>200</v>
      </c>
      <c r="H103" s="1" t="s">
        <v>119</v>
      </c>
      <c r="I103" s="1"/>
      <c r="J103" s="1"/>
      <c r="K103" s="41"/>
      <c r="L103" s="41"/>
    </row>
    <row r="104" s="1" customFormat="true" ht="27.95" customHeight="true" spans="1:12">
      <c r="A104" s="25" t="s">
        <v>121</v>
      </c>
      <c r="B104" s="22">
        <f t="shared" si="19"/>
        <v>197.8</v>
      </c>
      <c r="C104" s="26">
        <v>478</v>
      </c>
      <c r="D104" s="27">
        <f t="shared" si="28"/>
        <v>47.8</v>
      </c>
      <c r="E104" s="25">
        <v>3</v>
      </c>
      <c r="F104" s="37">
        <f t="shared" si="33"/>
        <v>120</v>
      </c>
      <c r="G104" s="38">
        <f t="shared" si="34"/>
        <v>150</v>
      </c>
      <c r="H104" s="1" t="s">
        <v>119</v>
      </c>
      <c r="I104" s="1"/>
      <c r="J104" s="1"/>
      <c r="K104" s="41"/>
      <c r="L104" s="41"/>
    </row>
    <row r="105" s="1" customFormat="true" ht="27.95" customHeight="true" spans="1:12">
      <c r="A105" s="25" t="s">
        <v>122</v>
      </c>
      <c r="B105" s="22">
        <f t="shared" si="19"/>
        <v>110</v>
      </c>
      <c r="C105" s="26">
        <v>100</v>
      </c>
      <c r="D105" s="27">
        <f t="shared" si="28"/>
        <v>10</v>
      </c>
      <c r="E105" s="25">
        <v>2</v>
      </c>
      <c r="F105" s="37">
        <f t="shared" si="33"/>
        <v>80</v>
      </c>
      <c r="G105" s="38">
        <f t="shared" si="34"/>
        <v>100</v>
      </c>
      <c r="H105" s="1" t="s">
        <v>119</v>
      </c>
      <c r="I105" s="1"/>
      <c r="J105" s="1"/>
      <c r="K105" s="41"/>
      <c r="L105" s="41"/>
    </row>
    <row r="106" s="1" customFormat="true" ht="27.95" customHeight="true" spans="1:12">
      <c r="A106" s="25" t="s">
        <v>123</v>
      </c>
      <c r="B106" s="22">
        <f t="shared" si="19"/>
        <v>165</v>
      </c>
      <c r="C106" s="26">
        <v>150</v>
      </c>
      <c r="D106" s="27">
        <f t="shared" si="28"/>
        <v>15</v>
      </c>
      <c r="E106" s="25">
        <v>3</v>
      </c>
      <c r="F106" s="37">
        <f t="shared" si="33"/>
        <v>120</v>
      </c>
      <c r="G106" s="38">
        <f t="shared" si="34"/>
        <v>150</v>
      </c>
      <c r="H106" s="1" t="s">
        <v>119</v>
      </c>
      <c r="I106" s="1"/>
      <c r="J106" s="1"/>
      <c r="K106" s="41"/>
      <c r="L106" s="41"/>
    </row>
    <row r="107" s="3" customFormat="true" ht="27.95" customHeight="true" spans="1:12">
      <c r="A107" s="21" t="s">
        <v>124</v>
      </c>
      <c r="B107" s="22">
        <f t="shared" si="19"/>
        <v>1922.6</v>
      </c>
      <c r="C107" s="23">
        <f>SUMIF($H$7:$H$133,A107,$C$7:$C$133)</f>
        <v>3726</v>
      </c>
      <c r="D107" s="24">
        <f t="shared" si="28"/>
        <v>372.6</v>
      </c>
      <c r="E107" s="23">
        <f>SUMIF($H$7:$H$133,A107,$E$7:$E$133)</f>
        <v>31</v>
      </c>
      <c r="F107" s="23">
        <f t="shared" si="33"/>
        <v>1240</v>
      </c>
      <c r="G107" s="22">
        <f t="shared" si="34"/>
        <v>1550</v>
      </c>
      <c r="K107" s="43"/>
      <c r="L107" s="43"/>
    </row>
    <row r="108" s="1" customFormat="true" ht="27.95" customHeight="true" spans="1:12">
      <c r="A108" s="25" t="s">
        <v>125</v>
      </c>
      <c r="B108" s="22">
        <f t="shared" si="19"/>
        <v>124.3</v>
      </c>
      <c r="C108" s="26">
        <v>243</v>
      </c>
      <c r="D108" s="27">
        <f t="shared" si="28"/>
        <v>24.3</v>
      </c>
      <c r="E108" s="39">
        <v>2</v>
      </c>
      <c r="F108" s="37">
        <f t="shared" si="33"/>
        <v>80</v>
      </c>
      <c r="G108" s="38">
        <f t="shared" si="34"/>
        <v>100</v>
      </c>
      <c r="H108" s="1" t="s">
        <v>126</v>
      </c>
      <c r="I108" s="1"/>
      <c r="J108" s="1"/>
      <c r="K108" s="41"/>
      <c r="L108" s="41"/>
    </row>
    <row r="109" s="1" customFormat="true" ht="27.95" customHeight="true" spans="1:12">
      <c r="A109" s="25" t="s">
        <v>127</v>
      </c>
      <c r="B109" s="22">
        <f t="shared" si="19"/>
        <v>225</v>
      </c>
      <c r="C109" s="26">
        <v>250</v>
      </c>
      <c r="D109" s="27">
        <f t="shared" si="28"/>
        <v>25</v>
      </c>
      <c r="E109" s="40">
        <v>4</v>
      </c>
      <c r="F109" s="37">
        <f t="shared" si="33"/>
        <v>160</v>
      </c>
      <c r="G109" s="38">
        <f t="shared" si="34"/>
        <v>200</v>
      </c>
      <c r="H109" s="1" t="s">
        <v>126</v>
      </c>
      <c r="I109" s="1"/>
      <c r="J109" s="1"/>
      <c r="K109" s="41"/>
      <c r="L109" s="41"/>
    </row>
    <row r="110" s="1" customFormat="true" ht="27.95" customHeight="true" spans="1:12">
      <c r="A110" s="25" t="s">
        <v>128</v>
      </c>
      <c r="B110" s="22">
        <f t="shared" si="19"/>
        <v>160</v>
      </c>
      <c r="C110" s="26">
        <v>100</v>
      </c>
      <c r="D110" s="27">
        <f t="shared" si="28"/>
        <v>10</v>
      </c>
      <c r="E110" s="39">
        <v>3</v>
      </c>
      <c r="F110" s="37">
        <f t="shared" si="33"/>
        <v>120</v>
      </c>
      <c r="G110" s="38">
        <f t="shared" si="34"/>
        <v>150</v>
      </c>
      <c r="H110" s="1" t="s">
        <v>126</v>
      </c>
      <c r="I110" s="1"/>
      <c r="J110" s="1"/>
      <c r="K110" s="41"/>
      <c r="L110" s="41"/>
    </row>
    <row r="111" s="1" customFormat="true" ht="27.95" customHeight="true" spans="1:8">
      <c r="A111" s="25" t="s">
        <v>129</v>
      </c>
      <c r="B111" s="22">
        <f t="shared" si="19"/>
        <v>136.7</v>
      </c>
      <c r="C111" s="26">
        <v>367</v>
      </c>
      <c r="D111" s="27">
        <f t="shared" si="28"/>
        <v>36.7</v>
      </c>
      <c r="E111" s="39">
        <v>2</v>
      </c>
      <c r="F111" s="37">
        <f t="shared" si="33"/>
        <v>80</v>
      </c>
      <c r="G111" s="38">
        <f t="shared" si="34"/>
        <v>100</v>
      </c>
      <c r="H111" s="1" t="s">
        <v>126</v>
      </c>
    </row>
    <row r="112" s="1" customFormat="true" ht="27.95" customHeight="true" spans="1:8">
      <c r="A112" s="25" t="s">
        <v>130</v>
      </c>
      <c r="B112" s="22">
        <f t="shared" si="19"/>
        <v>180</v>
      </c>
      <c r="C112" s="26">
        <v>300</v>
      </c>
      <c r="D112" s="27">
        <f t="shared" si="28"/>
        <v>30</v>
      </c>
      <c r="E112" s="39">
        <v>3</v>
      </c>
      <c r="F112" s="37">
        <f t="shared" si="33"/>
        <v>120</v>
      </c>
      <c r="G112" s="38">
        <f t="shared" si="34"/>
        <v>150</v>
      </c>
      <c r="H112" s="1" t="s">
        <v>126</v>
      </c>
    </row>
    <row r="113" s="1" customFormat="true" ht="27.95" customHeight="true" spans="1:8">
      <c r="A113" s="28" t="s">
        <v>131</v>
      </c>
      <c r="B113" s="22">
        <f t="shared" si="19"/>
        <v>178.7</v>
      </c>
      <c r="C113" s="26">
        <v>287</v>
      </c>
      <c r="D113" s="27">
        <f t="shared" si="28"/>
        <v>28.7</v>
      </c>
      <c r="E113" s="39">
        <v>3</v>
      </c>
      <c r="F113" s="37">
        <f t="shared" si="33"/>
        <v>120</v>
      </c>
      <c r="G113" s="38">
        <f t="shared" si="34"/>
        <v>150</v>
      </c>
      <c r="H113" s="1" t="s">
        <v>126</v>
      </c>
    </row>
    <row r="114" s="1" customFormat="true" ht="27.95" customHeight="true" spans="1:8">
      <c r="A114" s="25" t="s">
        <v>132</v>
      </c>
      <c r="B114" s="22">
        <f t="shared" si="19"/>
        <v>228.6</v>
      </c>
      <c r="C114" s="26">
        <v>786</v>
      </c>
      <c r="D114" s="27">
        <f t="shared" si="28"/>
        <v>78.6</v>
      </c>
      <c r="E114" s="39">
        <v>3</v>
      </c>
      <c r="F114" s="37">
        <f t="shared" si="33"/>
        <v>120</v>
      </c>
      <c r="G114" s="38">
        <f t="shared" si="34"/>
        <v>150</v>
      </c>
      <c r="H114" s="1" t="s">
        <v>126</v>
      </c>
    </row>
    <row r="115" s="1" customFormat="true" ht="27.95" customHeight="true" spans="1:8">
      <c r="A115" s="25" t="s">
        <v>133</v>
      </c>
      <c r="B115" s="22">
        <f t="shared" si="19"/>
        <v>117.3</v>
      </c>
      <c r="C115" s="26">
        <v>173</v>
      </c>
      <c r="D115" s="27">
        <f t="shared" si="28"/>
        <v>17.3</v>
      </c>
      <c r="E115" s="39">
        <v>2</v>
      </c>
      <c r="F115" s="37">
        <f t="shared" si="33"/>
        <v>80</v>
      </c>
      <c r="G115" s="38">
        <f t="shared" si="34"/>
        <v>100</v>
      </c>
      <c r="H115" s="1" t="s">
        <v>126</v>
      </c>
    </row>
    <row r="116" s="1" customFormat="true" ht="27.95" customHeight="true" spans="1:8">
      <c r="A116" s="25" t="s">
        <v>134</v>
      </c>
      <c r="B116" s="22">
        <f t="shared" si="19"/>
        <v>187</v>
      </c>
      <c r="C116" s="26">
        <v>370</v>
      </c>
      <c r="D116" s="27">
        <f t="shared" si="28"/>
        <v>37</v>
      </c>
      <c r="E116" s="40">
        <v>3</v>
      </c>
      <c r="F116" s="37">
        <f t="shared" si="33"/>
        <v>120</v>
      </c>
      <c r="G116" s="38">
        <f t="shared" si="34"/>
        <v>150</v>
      </c>
      <c r="H116" s="1" t="s">
        <v>126</v>
      </c>
    </row>
    <row r="117" s="1" customFormat="true" ht="27.95" customHeight="true" spans="1:8">
      <c r="A117" s="25" t="s">
        <v>135</v>
      </c>
      <c r="B117" s="22">
        <f t="shared" si="19"/>
        <v>215</v>
      </c>
      <c r="C117" s="26">
        <v>650</v>
      </c>
      <c r="D117" s="27">
        <f t="shared" si="28"/>
        <v>65</v>
      </c>
      <c r="E117" s="39">
        <v>3</v>
      </c>
      <c r="F117" s="37">
        <f t="shared" si="33"/>
        <v>120</v>
      </c>
      <c r="G117" s="38">
        <f t="shared" si="34"/>
        <v>150</v>
      </c>
      <c r="H117" s="1" t="s">
        <v>126</v>
      </c>
    </row>
    <row r="118" s="1" customFormat="true" ht="27.95" customHeight="true" spans="1:8">
      <c r="A118" s="25" t="s">
        <v>136</v>
      </c>
      <c r="B118" s="22">
        <f t="shared" si="19"/>
        <v>170</v>
      </c>
      <c r="C118" s="26">
        <v>200</v>
      </c>
      <c r="D118" s="27">
        <f t="shared" si="28"/>
        <v>20</v>
      </c>
      <c r="E118" s="25">
        <v>3</v>
      </c>
      <c r="F118" s="37">
        <f t="shared" si="33"/>
        <v>120</v>
      </c>
      <c r="G118" s="38">
        <f t="shared" si="34"/>
        <v>150</v>
      </c>
      <c r="H118" s="1" t="s">
        <v>126</v>
      </c>
    </row>
    <row r="119" s="3" customFormat="true" ht="27.95" customHeight="true" spans="1:7">
      <c r="A119" s="21" t="s">
        <v>137</v>
      </c>
      <c r="B119" s="22">
        <f t="shared" si="19"/>
        <v>745</v>
      </c>
      <c r="C119" s="23">
        <f>SUMIF($H$7:$H$133,A119,$C$7:$C$133)</f>
        <v>1450</v>
      </c>
      <c r="D119" s="24">
        <f t="shared" si="28"/>
        <v>145</v>
      </c>
      <c r="E119" s="23">
        <f>SUMIF($H$7:$H$133,A119,$E$7:$E$133)</f>
        <v>12</v>
      </c>
      <c r="F119" s="23">
        <f t="shared" si="33"/>
        <v>480</v>
      </c>
      <c r="G119" s="22">
        <f t="shared" si="34"/>
        <v>600</v>
      </c>
    </row>
    <row r="120" s="1" customFormat="true" ht="27.95" customHeight="true" spans="1:8">
      <c r="A120" s="25" t="s">
        <v>138</v>
      </c>
      <c r="B120" s="22">
        <f t="shared" si="19"/>
        <v>130</v>
      </c>
      <c r="C120" s="26">
        <v>300</v>
      </c>
      <c r="D120" s="27">
        <f t="shared" si="28"/>
        <v>30</v>
      </c>
      <c r="E120" s="25">
        <v>2</v>
      </c>
      <c r="F120" s="37">
        <f t="shared" si="33"/>
        <v>80</v>
      </c>
      <c r="G120" s="38">
        <f t="shared" si="34"/>
        <v>100</v>
      </c>
      <c r="H120" s="1" t="s">
        <v>139</v>
      </c>
    </row>
    <row r="121" s="1" customFormat="true" ht="27.95" customHeight="true" spans="1:8">
      <c r="A121" s="25" t="s">
        <v>140</v>
      </c>
      <c r="B121" s="22">
        <f t="shared" si="19"/>
        <v>250</v>
      </c>
      <c r="C121" s="26">
        <v>500</v>
      </c>
      <c r="D121" s="27">
        <f t="shared" si="28"/>
        <v>50</v>
      </c>
      <c r="E121" s="25">
        <v>4</v>
      </c>
      <c r="F121" s="37">
        <f t="shared" si="33"/>
        <v>160</v>
      </c>
      <c r="G121" s="38">
        <f t="shared" si="34"/>
        <v>200</v>
      </c>
      <c r="H121" s="1" t="s">
        <v>139</v>
      </c>
    </row>
    <row r="122" s="1" customFormat="true" ht="38.25" customHeight="true" spans="1:8">
      <c r="A122" s="25" t="s">
        <v>141</v>
      </c>
      <c r="B122" s="22">
        <f t="shared" si="19"/>
        <v>150</v>
      </c>
      <c r="C122" s="26"/>
      <c r="D122" s="27"/>
      <c r="E122" s="25">
        <v>3</v>
      </c>
      <c r="F122" s="37">
        <f t="shared" si="33"/>
        <v>120</v>
      </c>
      <c r="G122" s="38">
        <f t="shared" si="34"/>
        <v>150</v>
      </c>
      <c r="H122" s="1" t="s">
        <v>139</v>
      </c>
    </row>
    <row r="123" s="1" customFormat="true" ht="27.95" customHeight="true" spans="1:8">
      <c r="A123" s="25" t="s">
        <v>142</v>
      </c>
      <c r="B123" s="22">
        <f t="shared" si="19"/>
        <v>20</v>
      </c>
      <c r="C123" s="26">
        <v>200</v>
      </c>
      <c r="D123" s="27">
        <f t="shared" ref="D123:D133" si="35">C123/10</f>
        <v>20</v>
      </c>
      <c r="E123" s="25"/>
      <c r="F123" s="37"/>
      <c r="G123" s="38"/>
      <c r="H123" s="1" t="s">
        <v>139</v>
      </c>
    </row>
    <row r="124" s="1" customFormat="true" ht="27.95" customHeight="true" spans="1:8">
      <c r="A124" s="25" t="s">
        <v>143</v>
      </c>
      <c r="B124" s="22">
        <f t="shared" si="19"/>
        <v>195</v>
      </c>
      <c r="C124" s="26">
        <v>450</v>
      </c>
      <c r="D124" s="27">
        <f t="shared" si="35"/>
        <v>45</v>
      </c>
      <c r="E124" s="25">
        <v>3</v>
      </c>
      <c r="F124" s="37">
        <f t="shared" ref="F124:F132" si="36">E124*40</f>
        <v>120</v>
      </c>
      <c r="G124" s="38">
        <f t="shared" ref="G124:G132" si="37">E124*50</f>
        <v>150</v>
      </c>
      <c r="H124" s="1" t="s">
        <v>139</v>
      </c>
    </row>
    <row r="125" s="1" customFormat="true" ht="27.95" customHeight="true" spans="1:8">
      <c r="A125" s="25" t="s">
        <v>144</v>
      </c>
      <c r="B125" s="22"/>
      <c r="C125" s="29"/>
      <c r="D125" s="24"/>
      <c r="E125" s="25"/>
      <c r="F125" s="37"/>
      <c r="G125" s="22"/>
      <c r="H125" s="1" t="s">
        <v>139</v>
      </c>
    </row>
    <row r="126" s="5" customFormat="true" ht="27.95" customHeight="true" spans="1:8">
      <c r="A126" s="21" t="s">
        <v>145</v>
      </c>
      <c r="B126" s="22">
        <f t="shared" ref="B126:B133" si="38">D126+G126</f>
        <v>1016</v>
      </c>
      <c r="C126" s="23">
        <f>SUMIF($H$7:$H$133,A126,$C$7:$C$133)</f>
        <v>2160</v>
      </c>
      <c r="D126" s="24">
        <f t="shared" si="35"/>
        <v>216</v>
      </c>
      <c r="E126" s="23">
        <f>SUMIF($H$7:$H$133,A126,$E$7:$E$133)</f>
        <v>16</v>
      </c>
      <c r="F126" s="23">
        <f t="shared" si="36"/>
        <v>640</v>
      </c>
      <c r="G126" s="22">
        <f t="shared" si="37"/>
        <v>800</v>
      </c>
      <c r="H126" s="3"/>
    </row>
    <row r="127" s="1" customFormat="true" ht="27.95" customHeight="true" spans="1:8">
      <c r="A127" s="25" t="s">
        <v>146</v>
      </c>
      <c r="B127" s="22">
        <f t="shared" si="38"/>
        <v>3</v>
      </c>
      <c r="C127" s="26">
        <v>30</v>
      </c>
      <c r="D127" s="27">
        <f t="shared" si="35"/>
        <v>3</v>
      </c>
      <c r="E127" s="25"/>
      <c r="F127" s="37"/>
      <c r="G127" s="38"/>
      <c r="H127" s="1" t="s">
        <v>147</v>
      </c>
    </row>
    <row r="128" s="1" customFormat="true" ht="27.95" customHeight="true" spans="1:8">
      <c r="A128" s="25" t="s">
        <v>148</v>
      </c>
      <c r="B128" s="22">
        <f t="shared" si="38"/>
        <v>180</v>
      </c>
      <c r="C128" s="26">
        <v>300</v>
      </c>
      <c r="D128" s="27">
        <f t="shared" si="35"/>
        <v>30</v>
      </c>
      <c r="E128" s="25">
        <v>3</v>
      </c>
      <c r="F128" s="37">
        <f t="shared" si="36"/>
        <v>120</v>
      </c>
      <c r="G128" s="38">
        <f t="shared" si="37"/>
        <v>150</v>
      </c>
      <c r="H128" s="1" t="s">
        <v>147</v>
      </c>
    </row>
    <row r="129" s="1" customFormat="true" ht="27.95" customHeight="true" spans="1:8">
      <c r="A129" s="25" t="s">
        <v>149</v>
      </c>
      <c r="B129" s="22">
        <f t="shared" si="38"/>
        <v>200</v>
      </c>
      <c r="C129" s="26">
        <v>500</v>
      </c>
      <c r="D129" s="27">
        <f t="shared" si="35"/>
        <v>50</v>
      </c>
      <c r="E129" s="25">
        <v>3</v>
      </c>
      <c r="F129" s="37">
        <f t="shared" si="36"/>
        <v>120</v>
      </c>
      <c r="G129" s="38">
        <f t="shared" si="37"/>
        <v>150</v>
      </c>
      <c r="H129" s="1" t="s">
        <v>147</v>
      </c>
    </row>
    <row r="130" s="1" customFormat="true" ht="27.95" customHeight="true" spans="1:8">
      <c r="A130" s="25" t="s">
        <v>150</v>
      </c>
      <c r="B130" s="22">
        <f t="shared" si="38"/>
        <v>185</v>
      </c>
      <c r="C130" s="26">
        <v>350</v>
      </c>
      <c r="D130" s="27">
        <f t="shared" si="35"/>
        <v>35</v>
      </c>
      <c r="E130" s="25">
        <v>3</v>
      </c>
      <c r="F130" s="37">
        <f t="shared" si="36"/>
        <v>120</v>
      </c>
      <c r="G130" s="38">
        <f t="shared" si="37"/>
        <v>150</v>
      </c>
      <c r="H130" s="1" t="s">
        <v>147</v>
      </c>
    </row>
    <row r="131" s="1" customFormat="true" ht="27.95" customHeight="true" spans="1:8">
      <c r="A131" s="25" t="s">
        <v>151</v>
      </c>
      <c r="B131" s="22">
        <f t="shared" si="38"/>
        <v>180</v>
      </c>
      <c r="C131" s="26">
        <v>300</v>
      </c>
      <c r="D131" s="27">
        <f t="shared" si="35"/>
        <v>30</v>
      </c>
      <c r="E131" s="25">
        <v>3</v>
      </c>
      <c r="F131" s="37">
        <f t="shared" si="36"/>
        <v>120</v>
      </c>
      <c r="G131" s="38">
        <f t="shared" si="37"/>
        <v>150</v>
      </c>
      <c r="H131" s="1" t="s">
        <v>147</v>
      </c>
    </row>
    <row r="132" s="1" customFormat="true" ht="27.95" customHeight="true" spans="1:8">
      <c r="A132" s="25" t="s">
        <v>152</v>
      </c>
      <c r="B132" s="22">
        <f t="shared" si="38"/>
        <v>230</v>
      </c>
      <c r="C132" s="26">
        <v>300</v>
      </c>
      <c r="D132" s="27">
        <f t="shared" si="35"/>
        <v>30</v>
      </c>
      <c r="E132" s="25">
        <v>4</v>
      </c>
      <c r="F132" s="37">
        <f t="shared" si="36"/>
        <v>160</v>
      </c>
      <c r="G132" s="38">
        <f t="shared" si="37"/>
        <v>200</v>
      </c>
      <c r="H132" s="1" t="s">
        <v>147</v>
      </c>
    </row>
    <row r="133" s="1" customFormat="true" ht="27.95" customHeight="true" spans="1:8">
      <c r="A133" s="25" t="s">
        <v>153</v>
      </c>
      <c r="B133" s="22">
        <f t="shared" si="38"/>
        <v>38</v>
      </c>
      <c r="C133" s="26">
        <v>380</v>
      </c>
      <c r="D133" s="27">
        <f t="shared" si="35"/>
        <v>38</v>
      </c>
      <c r="E133" s="25"/>
      <c r="F133" s="25"/>
      <c r="G133" s="22"/>
      <c r="H133" s="1" t="s">
        <v>147</v>
      </c>
    </row>
  </sheetData>
  <mergeCells count="5">
    <mergeCell ref="A2:G2"/>
    <mergeCell ref="C4:D4"/>
    <mergeCell ref="E4:G4"/>
    <mergeCell ref="A4:A5"/>
    <mergeCell ref="B4:B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gxxc</cp:lastModifiedBy>
  <dcterms:created xsi:type="dcterms:W3CDTF">2020-05-08T14:04:00Z</dcterms:created>
  <dcterms:modified xsi:type="dcterms:W3CDTF">2023-01-19T10:12:01Z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